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D:\1. THOI KHOA BIEU 2026-2027\File nguon\PHÂN CÔNG GD 26-27\"/>
    </mc:Choice>
  </mc:AlternateContent>
  <xr:revisionPtr revIDLastSave="0" documentId="13_ncr:1_{CC440EE3-5042-44E4-ADB2-538207DC69DE}" xr6:coauthVersionLast="47" xr6:coauthVersionMax="47" xr10:uidLastSave="{00000000-0000-0000-0000-000000000000}"/>
  <bookViews>
    <workbookView xWindow="-98" yWindow="-98" windowWidth="21795" windowHeight="12975" activeTab="6" xr2:uid="{00000000-000D-0000-FFFF-FFFF00000000}"/>
  </bookViews>
  <sheets>
    <sheet name="GD  01-9-26" sheetId="15" r:id="rId1"/>
    <sheet name="GDB 2( 05-9-23)" sheetId="9" state="hidden" r:id="rId2"/>
    <sheet name="CHU NHIEM" sheetId="10" r:id="rId3"/>
    <sheet name="Lich ôn thi TN" sheetId="21" state="hidden" r:id="rId4"/>
    <sheet name="Thống kê môn- lớp" sheetId="23" r:id="rId5"/>
    <sheet name="BO TRI PHÒNG" sheetId="24" r:id="rId6"/>
    <sheet name="Thống kê môn- lớp (2)" sheetId="25" r:id="rId7"/>
    <sheet name="P.A XEP TKB (online)" sheetId="13" state="hidden" r:id="rId8"/>
    <sheet name="P.A XEP TKB" sheetId="11" state="hidden" r:id="rId9"/>
    <sheet name="GDĐP 10" sheetId="18" state="hidden" r:id="rId10"/>
    <sheet name="GDĐP 11" sheetId="19" state="hidden" r:id="rId11"/>
    <sheet name="GDĐP 12" sheetId="20" state="hidden" r:id="rId12"/>
    <sheet name="THONG KE SO TIET 23-24" sheetId="16" state="hidden" r:id="rId13"/>
    <sheet name="GDB 2( 15-01-24)" sheetId="17" state="hidden" r:id="rId14"/>
  </sheets>
  <definedNames>
    <definedName name="_xlnm.Print_Area" localSheetId="2">'CHU NHIEM'!$A$1:$I$20</definedName>
    <definedName name="_xlnm.Print_Area" localSheetId="0">'GD  01-9-26'!$A$1:$AH$122</definedName>
    <definedName name="_xlnm.Print_Area" localSheetId="6">'Thống kê môn- lớp (2)'!$A$1:$AE$51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25" l="1"/>
  <c r="AB34" i="25"/>
  <c r="AC34" i="25"/>
  <c r="AD34" i="25"/>
  <c r="AB33" i="25"/>
  <c r="AC33" i="25"/>
  <c r="AD33" i="25"/>
  <c r="AB20" i="25"/>
  <c r="AC20" i="25"/>
  <c r="AD20" i="25"/>
  <c r="F49" i="25"/>
  <c r="G49" i="25"/>
  <c r="H49" i="25"/>
  <c r="I49" i="25"/>
  <c r="J49" i="25"/>
  <c r="K49" i="25"/>
  <c r="L49" i="25"/>
  <c r="M49" i="25"/>
  <c r="N49" i="25"/>
  <c r="O49" i="25"/>
  <c r="P49" i="25"/>
  <c r="Q49" i="25"/>
  <c r="R49" i="25"/>
  <c r="S49" i="25"/>
  <c r="T49" i="25"/>
  <c r="U49" i="25"/>
  <c r="V49" i="25"/>
  <c r="W49" i="25"/>
  <c r="X49" i="25"/>
  <c r="Y49" i="25"/>
  <c r="Z49" i="25"/>
  <c r="AA49" i="25"/>
  <c r="E49" i="25"/>
  <c r="V47" i="25"/>
  <c r="W47" i="25"/>
  <c r="X47" i="25"/>
  <c r="Y47" i="25"/>
  <c r="Z47" i="25"/>
  <c r="AA47" i="25"/>
  <c r="U47" i="25"/>
  <c r="N47" i="25"/>
  <c r="O47" i="25"/>
  <c r="P47" i="25"/>
  <c r="Q47" i="25"/>
  <c r="R47" i="25"/>
  <c r="S47" i="25"/>
  <c r="T47" i="25"/>
  <c r="M47" i="25"/>
  <c r="V20" i="25"/>
  <c r="W20" i="25"/>
  <c r="X20" i="25"/>
  <c r="Y20" i="25"/>
  <c r="Z20" i="25"/>
  <c r="AA20" i="25"/>
  <c r="U20" i="25"/>
  <c r="N20" i="25"/>
  <c r="O20" i="25"/>
  <c r="P20" i="25"/>
  <c r="Q20" i="25"/>
  <c r="R20" i="25"/>
  <c r="S20" i="25"/>
  <c r="T20" i="25"/>
  <c r="M20" i="25"/>
  <c r="V33" i="25"/>
  <c r="W33" i="25"/>
  <c r="X33" i="25"/>
  <c r="Y33" i="25"/>
  <c r="Z33" i="25"/>
  <c r="AA33" i="25"/>
  <c r="U33" i="25"/>
  <c r="N33" i="25"/>
  <c r="O33" i="25"/>
  <c r="P33" i="25"/>
  <c r="Q33" i="25"/>
  <c r="R33" i="25"/>
  <c r="S33" i="25"/>
  <c r="T33" i="25"/>
  <c r="M33" i="25"/>
  <c r="V48" i="25"/>
  <c r="W48" i="25"/>
  <c r="X48" i="25"/>
  <c r="Y48" i="25"/>
  <c r="Z48" i="25"/>
  <c r="AA48" i="25"/>
  <c r="U48" i="25"/>
  <c r="V34" i="25"/>
  <c r="W34" i="25"/>
  <c r="X34" i="25"/>
  <c r="Y34" i="25"/>
  <c r="Z34" i="25"/>
  <c r="AA34" i="25"/>
  <c r="U34" i="25"/>
  <c r="N34" i="25"/>
  <c r="O34" i="25"/>
  <c r="P34" i="25"/>
  <c r="Q34" i="25"/>
  <c r="R34" i="25"/>
  <c r="S34" i="25"/>
  <c r="T34" i="25"/>
  <c r="M34" i="25"/>
  <c r="V21" i="25"/>
  <c r="W21" i="25"/>
  <c r="X21" i="25"/>
  <c r="Y21" i="25"/>
  <c r="Z21" i="25"/>
  <c r="AA21" i="25"/>
  <c r="U21" i="25"/>
  <c r="N48" i="25"/>
  <c r="O48" i="25"/>
  <c r="P48" i="25"/>
  <c r="Q48" i="25"/>
  <c r="R48" i="25"/>
  <c r="S48" i="25"/>
  <c r="T48" i="25"/>
  <c r="M48" i="25"/>
  <c r="E48" i="25"/>
  <c r="F48" i="25"/>
  <c r="G48" i="25"/>
  <c r="H48" i="25"/>
  <c r="I48" i="25"/>
  <c r="J48" i="25"/>
  <c r="K48" i="25"/>
  <c r="L48" i="25"/>
  <c r="D48" i="25"/>
  <c r="T21" i="25"/>
  <c r="E34" i="25"/>
  <c r="F34" i="25"/>
  <c r="G34" i="25"/>
  <c r="H34" i="25"/>
  <c r="I34" i="25"/>
  <c r="J34" i="25"/>
  <c r="K34" i="25"/>
  <c r="L34" i="25"/>
  <c r="D34" i="25"/>
  <c r="N21" i="25"/>
  <c r="O21" i="25"/>
  <c r="P21" i="25"/>
  <c r="Q21" i="25"/>
  <c r="R21" i="25"/>
  <c r="S21" i="25"/>
  <c r="M21" i="25"/>
  <c r="F21" i="25"/>
  <c r="G21" i="25"/>
  <c r="H21" i="25"/>
  <c r="I21" i="25"/>
  <c r="J21" i="25"/>
  <c r="K21" i="25"/>
  <c r="L21" i="25"/>
  <c r="E21" i="25"/>
  <c r="AB46" i="25"/>
  <c r="AB45" i="25"/>
  <c r="AB44" i="25"/>
  <c r="AB43" i="25"/>
  <c r="AB42" i="25"/>
  <c r="AB41" i="25"/>
  <c r="AB40" i="25"/>
  <c r="AB39" i="25"/>
  <c r="AB38" i="25"/>
  <c r="AB37" i="25"/>
  <c r="AB36" i="25"/>
  <c r="AB35" i="25"/>
  <c r="AB32" i="25"/>
  <c r="AB31" i="25"/>
  <c r="AB30" i="25"/>
  <c r="AB29" i="25"/>
  <c r="AB28" i="25"/>
  <c r="AB27" i="25"/>
  <c r="AB26" i="25"/>
  <c r="AB25" i="25"/>
  <c r="AB24" i="25"/>
  <c r="AB23" i="25"/>
  <c r="AB22" i="25"/>
  <c r="AB19" i="25"/>
  <c r="AB18" i="25"/>
  <c r="AB17" i="25"/>
  <c r="AB16" i="25"/>
  <c r="AB15" i="25"/>
  <c r="AB14" i="25"/>
  <c r="AB13" i="25"/>
  <c r="AB12" i="25"/>
  <c r="AB11" i="25"/>
  <c r="AB10" i="25"/>
  <c r="AB9" i="25"/>
  <c r="AB8" i="25"/>
  <c r="AB7" i="25"/>
  <c r="AB6" i="25"/>
  <c r="AB5" i="25"/>
  <c r="G50" i="25" l="1"/>
  <c r="AA50" i="25"/>
  <c r="P50" i="25"/>
  <c r="O50" i="25"/>
  <c r="K4" i="25"/>
  <c r="L4" i="25"/>
  <c r="G4" i="25"/>
  <c r="V50" i="25"/>
  <c r="N4" i="25"/>
  <c r="J50" i="25"/>
  <c r="I4" i="25"/>
  <c r="U4" i="25"/>
  <c r="M4" i="25"/>
  <c r="S50" i="25"/>
  <c r="Z4" i="25"/>
  <c r="R50" i="25"/>
  <c r="Y4" i="25"/>
  <c r="Q4" i="25"/>
  <c r="X4" i="25"/>
  <c r="P4" i="25"/>
  <c r="W4" i="25"/>
  <c r="T4" i="25"/>
  <c r="AA4" i="25"/>
  <c r="O4" i="25"/>
  <c r="V4" i="25"/>
  <c r="E50" i="25"/>
  <c r="K50" i="25"/>
  <c r="I50" i="25"/>
  <c r="F50" i="25"/>
  <c r="W50" i="25"/>
  <c r="Y50" i="25"/>
  <c r="H50" i="25"/>
  <c r="N50" i="25"/>
  <c r="S4" i="25"/>
  <c r="R4" i="25"/>
  <c r="J4" i="25"/>
  <c r="X50" i="25"/>
  <c r="Z50" i="25"/>
  <c r="L50" i="25"/>
  <c r="Q50" i="25"/>
  <c r="H4" i="25"/>
  <c r="F4" i="25"/>
  <c r="E4" i="25"/>
  <c r="U50" i="25"/>
  <c r="T50" i="25"/>
  <c r="M50" i="25"/>
  <c r="AB50" i="25"/>
  <c r="J20" i="24"/>
  <c r="J17" i="24"/>
  <c r="J14" i="24"/>
  <c r="J11" i="24"/>
  <c r="J8" i="24"/>
  <c r="J5" i="24"/>
  <c r="F20" i="24"/>
  <c r="F17" i="24"/>
  <c r="F14" i="24"/>
  <c r="F11" i="24"/>
  <c r="F8" i="24"/>
  <c r="F5" i="24"/>
  <c r="G72" i="15"/>
  <c r="G71" i="15"/>
  <c r="I72" i="15"/>
  <c r="I71" i="15"/>
  <c r="I70" i="15"/>
  <c r="O66" i="17" l="1"/>
  <c r="F64" i="17"/>
  <c r="I62" i="17"/>
  <c r="E62" i="17"/>
  <c r="I61" i="17"/>
  <c r="E61" i="17"/>
  <c r="I60" i="17"/>
  <c r="E60" i="17"/>
  <c r="I59" i="17"/>
  <c r="E59" i="17"/>
  <c r="J59" i="17" s="1"/>
  <c r="I58" i="17"/>
  <c r="E58" i="17"/>
  <c r="J58" i="17" s="1"/>
  <c r="I57" i="17"/>
  <c r="E57" i="17"/>
  <c r="I56" i="17"/>
  <c r="E56" i="17"/>
  <c r="I55" i="17"/>
  <c r="E55" i="17"/>
  <c r="I54" i="17"/>
  <c r="E54" i="17"/>
  <c r="I53" i="17"/>
  <c r="E53" i="17"/>
  <c r="I52" i="17"/>
  <c r="E52" i="17"/>
  <c r="I51" i="17"/>
  <c r="J51" i="17" s="1"/>
  <c r="I50" i="17"/>
  <c r="J50" i="17" s="1"/>
  <c r="I49" i="17"/>
  <c r="J49" i="17" s="1"/>
  <c r="I48" i="17"/>
  <c r="J48" i="17" s="1"/>
  <c r="I47" i="17"/>
  <c r="J47" i="17" s="1"/>
  <c r="I46" i="17"/>
  <c r="J46" i="17" s="1"/>
  <c r="I45" i="17"/>
  <c r="J45" i="17" s="1"/>
  <c r="I44" i="17"/>
  <c r="G44" i="17"/>
  <c r="E44" i="17"/>
  <c r="I43" i="17"/>
  <c r="G43" i="17"/>
  <c r="E43" i="17"/>
  <c r="I42" i="17"/>
  <c r="G42" i="17"/>
  <c r="E42" i="17"/>
  <c r="I41" i="17"/>
  <c r="G41" i="17"/>
  <c r="E41" i="17"/>
  <c r="J41" i="17" s="1"/>
  <c r="I40" i="17"/>
  <c r="G40" i="17"/>
  <c r="E40" i="17"/>
  <c r="J40" i="17" s="1"/>
  <c r="I39" i="17"/>
  <c r="G39" i="17"/>
  <c r="E39" i="17"/>
  <c r="J39" i="17" s="1"/>
  <c r="I38" i="17"/>
  <c r="G38" i="17"/>
  <c r="E38" i="17"/>
  <c r="I37" i="17"/>
  <c r="G37" i="17"/>
  <c r="E37" i="17"/>
  <c r="I36" i="17"/>
  <c r="G36" i="17"/>
  <c r="E36" i="17"/>
  <c r="I35" i="17"/>
  <c r="G35" i="17"/>
  <c r="E35" i="17"/>
  <c r="J35" i="17" s="1"/>
  <c r="I34" i="17"/>
  <c r="G34" i="17"/>
  <c r="E34" i="17"/>
  <c r="J34" i="17" s="1"/>
  <c r="I33" i="17"/>
  <c r="G33" i="17"/>
  <c r="E33" i="17"/>
  <c r="J33" i="17" s="1"/>
  <c r="I32" i="17"/>
  <c r="E32" i="17"/>
  <c r="I31" i="17"/>
  <c r="G31" i="17"/>
  <c r="J31" i="17" s="1"/>
  <c r="E31" i="17"/>
  <c r="I30" i="17"/>
  <c r="G30" i="17"/>
  <c r="E30" i="17"/>
  <c r="I29" i="17"/>
  <c r="G29" i="17"/>
  <c r="J29" i="17" s="1"/>
  <c r="E29" i="17"/>
  <c r="I28" i="17"/>
  <c r="G28" i="17"/>
  <c r="E28" i="17"/>
  <c r="I27" i="17"/>
  <c r="G27" i="17"/>
  <c r="E27" i="17"/>
  <c r="I26" i="17"/>
  <c r="G26" i="17"/>
  <c r="E26" i="17"/>
  <c r="I25" i="17"/>
  <c r="G25" i="17"/>
  <c r="E25" i="17"/>
  <c r="I24" i="17"/>
  <c r="E24" i="17"/>
  <c r="J23" i="17"/>
  <c r="I22" i="17"/>
  <c r="G22" i="17"/>
  <c r="E22" i="17"/>
  <c r="I21" i="17"/>
  <c r="E21" i="17"/>
  <c r="J20" i="17"/>
  <c r="J19" i="17"/>
  <c r="I18" i="17"/>
  <c r="G18" i="17"/>
  <c r="E18" i="17"/>
  <c r="J18" i="17" s="1"/>
  <c r="I17" i="17"/>
  <c r="G17" i="17"/>
  <c r="E17" i="17"/>
  <c r="I16" i="17"/>
  <c r="G16" i="17"/>
  <c r="E16" i="17"/>
  <c r="I15" i="17"/>
  <c r="G15" i="17"/>
  <c r="E15" i="17"/>
  <c r="I14" i="17"/>
  <c r="G14" i="17"/>
  <c r="E14" i="17"/>
  <c r="I13" i="17"/>
  <c r="G13" i="17"/>
  <c r="E13" i="17"/>
  <c r="J13" i="17" s="1"/>
  <c r="I12" i="17"/>
  <c r="G12" i="17"/>
  <c r="E12" i="17"/>
  <c r="J12" i="17" s="1"/>
  <c r="I11" i="17"/>
  <c r="G11" i="17"/>
  <c r="E11" i="17"/>
  <c r="I10" i="17"/>
  <c r="E10" i="17"/>
  <c r="I9" i="17"/>
  <c r="E9" i="17"/>
  <c r="I8" i="17"/>
  <c r="G8" i="17"/>
  <c r="E8" i="17"/>
  <c r="I7" i="17"/>
  <c r="G7" i="17"/>
  <c r="G64" i="17" s="1"/>
  <c r="O64" i="17" s="1"/>
  <c r="E7" i="17"/>
  <c r="I6" i="17"/>
  <c r="E6" i="17"/>
  <c r="J6" i="17" s="1"/>
  <c r="AJ43" i="16"/>
  <c r="AI43" i="16"/>
  <c r="AH43" i="16"/>
  <c r="AG43" i="16"/>
  <c r="AF43" i="16"/>
  <c r="AE43" i="16"/>
  <c r="AD43" i="16"/>
  <c r="AC43" i="16"/>
  <c r="AB43" i="16"/>
  <c r="AA43" i="16"/>
  <c r="Z43" i="16"/>
  <c r="X43" i="16"/>
  <c r="W43" i="16"/>
  <c r="V43" i="16"/>
  <c r="U43" i="16"/>
  <c r="T43" i="16"/>
  <c r="S43" i="16"/>
  <c r="R43" i="16"/>
  <c r="Q43" i="16"/>
  <c r="P43" i="16"/>
  <c r="O43" i="16"/>
  <c r="N43" i="16"/>
  <c r="L43" i="16"/>
  <c r="K43" i="16"/>
  <c r="J43" i="16"/>
  <c r="I43" i="16"/>
  <c r="H43" i="16"/>
  <c r="G43" i="16"/>
  <c r="F43" i="16"/>
  <c r="E43" i="16"/>
  <c r="D43" i="16"/>
  <c r="C43" i="16"/>
  <c r="AK42" i="16"/>
  <c r="Y42" i="16"/>
  <c r="M42" i="16"/>
  <c r="AK41" i="16"/>
  <c r="Y41" i="16"/>
  <c r="M41" i="16"/>
  <c r="AK40" i="16"/>
  <c r="Y40" i="16"/>
  <c r="M40" i="16"/>
  <c r="AK39" i="16"/>
  <c r="Y39" i="16"/>
  <c r="M39" i="16"/>
  <c r="AK38" i="16"/>
  <c r="Y38" i="16"/>
  <c r="M38" i="16"/>
  <c r="AK37" i="16"/>
  <c r="Y37" i="16"/>
  <c r="M37" i="16"/>
  <c r="AK36" i="16"/>
  <c r="Y36" i="16"/>
  <c r="M36" i="16"/>
  <c r="AK35" i="16"/>
  <c r="Y35" i="16"/>
  <c r="M35" i="16"/>
  <c r="AK34" i="16"/>
  <c r="Y34" i="16"/>
  <c r="M34" i="16"/>
  <c r="AK33" i="16"/>
  <c r="Y33" i="16"/>
  <c r="M33" i="16"/>
  <c r="AK32" i="16"/>
  <c r="Y32" i="16"/>
  <c r="M32" i="16"/>
  <c r="AK31" i="16"/>
  <c r="Y31" i="16"/>
  <c r="M31" i="16"/>
  <c r="AK30" i="16"/>
  <c r="Y30" i="16"/>
  <c r="M30" i="16"/>
  <c r="AK29" i="16"/>
  <c r="Y29" i="16"/>
  <c r="M29" i="16"/>
  <c r="AK28" i="16"/>
  <c r="Y28" i="16"/>
  <c r="M28" i="16"/>
  <c r="AK27" i="16"/>
  <c r="Y27" i="16"/>
  <c r="M27" i="16"/>
  <c r="AK26" i="16"/>
  <c r="Y26" i="16"/>
  <c r="M26" i="16"/>
  <c r="AK25" i="16"/>
  <c r="Y25" i="16"/>
  <c r="AK24" i="16"/>
  <c r="Y24" i="16"/>
  <c r="M24" i="16"/>
  <c r="AK23" i="16"/>
  <c r="Y23" i="16"/>
  <c r="M23" i="16"/>
  <c r="AK22" i="16"/>
  <c r="Y22" i="16"/>
  <c r="AK21" i="16"/>
  <c r="Y21" i="16"/>
  <c r="M21" i="16"/>
  <c r="AK20" i="16"/>
  <c r="Y20" i="16"/>
  <c r="M20" i="16"/>
  <c r="AK19" i="16"/>
  <c r="Y19" i="16"/>
  <c r="AK18" i="16"/>
  <c r="Y18" i="16"/>
  <c r="AK17" i="16"/>
  <c r="Y17" i="16"/>
  <c r="AK16" i="16"/>
  <c r="Y16" i="16"/>
  <c r="AK15" i="16"/>
  <c r="Y15" i="16"/>
  <c r="AK14" i="16"/>
  <c r="Y14" i="16"/>
  <c r="AK13" i="16"/>
  <c r="Y13" i="16"/>
  <c r="M13" i="16"/>
  <c r="AK12" i="16"/>
  <c r="Y12" i="16"/>
  <c r="M12" i="16"/>
  <c r="AK11" i="16"/>
  <c r="Y11" i="16"/>
  <c r="M11" i="16"/>
  <c r="AK10" i="16"/>
  <c r="Y10" i="16"/>
  <c r="M10" i="16"/>
  <c r="AK9" i="16"/>
  <c r="Y9" i="16"/>
  <c r="M9" i="16"/>
  <c r="AK8" i="16"/>
  <c r="Y8" i="16"/>
  <c r="M8" i="16"/>
  <c r="AK7" i="16"/>
  <c r="Y7" i="16"/>
  <c r="M7" i="16"/>
  <c r="AK40" i="11"/>
  <c r="AJ40" i="11"/>
  <c r="AI40" i="11"/>
  <c r="AH40" i="11"/>
  <c r="AG40" i="11"/>
  <c r="AF40" i="11"/>
  <c r="AE40" i="11"/>
  <c r="AD40" i="11"/>
  <c r="AC40" i="11"/>
  <c r="AB40" i="11"/>
  <c r="AA40" i="11"/>
  <c r="Y40" i="11"/>
  <c r="X40" i="11"/>
  <c r="W40" i="11"/>
  <c r="V40" i="11"/>
  <c r="U40" i="11"/>
  <c r="T40" i="11"/>
  <c r="S40" i="11"/>
  <c r="R40" i="11"/>
  <c r="Q40" i="11"/>
  <c r="P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AM39" i="11"/>
  <c r="AM38" i="11"/>
  <c r="AM37" i="11"/>
  <c r="AM36" i="11"/>
  <c r="AM35" i="11"/>
  <c r="AM34" i="11"/>
  <c r="AM33" i="11"/>
  <c r="AM32" i="11"/>
  <c r="AM31" i="11"/>
  <c r="AL30" i="11"/>
  <c r="Z30" i="11"/>
  <c r="O30" i="11"/>
  <c r="AL29" i="11"/>
  <c r="Z29" i="11"/>
  <c r="O29" i="11"/>
  <c r="AL28" i="11"/>
  <c r="Z28" i="11"/>
  <c r="O28" i="11"/>
  <c r="AL27" i="11"/>
  <c r="Z27" i="11"/>
  <c r="AM27" i="11" s="1"/>
  <c r="O27" i="11"/>
  <c r="AL26" i="11"/>
  <c r="Z26" i="11"/>
  <c r="O26" i="11"/>
  <c r="AL25" i="11"/>
  <c r="Z25" i="11"/>
  <c r="O25" i="11"/>
  <c r="AL24" i="11"/>
  <c r="Z24" i="11"/>
  <c r="O24" i="11"/>
  <c r="AL23" i="11"/>
  <c r="Z23" i="11"/>
  <c r="O23" i="11"/>
  <c r="AL22" i="11"/>
  <c r="Z22" i="11"/>
  <c r="O22" i="11"/>
  <c r="AL21" i="11"/>
  <c r="Z21" i="11"/>
  <c r="AM21" i="11" s="1"/>
  <c r="O21" i="11"/>
  <c r="AL20" i="11"/>
  <c r="Z20" i="11"/>
  <c r="O20" i="11"/>
  <c r="AL19" i="11"/>
  <c r="Z19" i="11"/>
  <c r="O19" i="11"/>
  <c r="AL18" i="11"/>
  <c r="Z18" i="11"/>
  <c r="O18" i="11"/>
  <c r="AL17" i="11"/>
  <c r="Z17" i="11"/>
  <c r="O17" i="11"/>
  <c r="AL16" i="11"/>
  <c r="Z16" i="11"/>
  <c r="O16" i="11"/>
  <c r="AL15" i="11"/>
  <c r="Z15" i="11"/>
  <c r="AM15" i="11" s="1"/>
  <c r="O15" i="11"/>
  <c r="AL14" i="11"/>
  <c r="Z14" i="11"/>
  <c r="O14" i="11"/>
  <c r="AL13" i="11"/>
  <c r="Z13" i="11"/>
  <c r="O13" i="11"/>
  <c r="AL12" i="11"/>
  <c r="Z12" i="11"/>
  <c r="O12" i="11"/>
  <c r="AL11" i="11"/>
  <c r="Z11" i="11"/>
  <c r="O11" i="11"/>
  <c r="AL10" i="11"/>
  <c r="Z10" i="11"/>
  <c r="O10" i="11"/>
  <c r="AL9" i="11"/>
  <c r="Z9" i="11"/>
  <c r="AM9" i="11" s="1"/>
  <c r="O9" i="11"/>
  <c r="AL8" i="11"/>
  <c r="Z8" i="11"/>
  <c r="O8" i="11"/>
  <c r="AL7" i="11"/>
  <c r="Z7" i="11"/>
  <c r="O7" i="11"/>
  <c r="W22" i="13"/>
  <c r="V22" i="13"/>
  <c r="T22" i="13"/>
  <c r="S22" i="13"/>
  <c r="O22" i="13"/>
  <c r="N22" i="13"/>
  <c r="N23" i="13" s="1"/>
  <c r="L22" i="13"/>
  <c r="K22" i="13"/>
  <c r="G22" i="13"/>
  <c r="F22" i="13"/>
  <c r="F23" i="13" s="1"/>
  <c r="D22" i="13"/>
  <c r="C22" i="13"/>
  <c r="Z21" i="13"/>
  <c r="R21" i="13"/>
  <c r="J21" i="13"/>
  <c r="Z20" i="13"/>
  <c r="R20" i="13"/>
  <c r="J20" i="13"/>
  <c r="Z19" i="13"/>
  <c r="R19" i="13"/>
  <c r="J19" i="13"/>
  <c r="Z18" i="13"/>
  <c r="R18" i="13"/>
  <c r="J18" i="13"/>
  <c r="Z17" i="13"/>
  <c r="R17" i="13"/>
  <c r="J17" i="13"/>
  <c r="Z16" i="13"/>
  <c r="R16" i="13"/>
  <c r="J16" i="13"/>
  <c r="Z15" i="13"/>
  <c r="R15" i="13"/>
  <c r="J15" i="13"/>
  <c r="Z14" i="13"/>
  <c r="R14" i="13"/>
  <c r="J14" i="13"/>
  <c r="Z13" i="13"/>
  <c r="R13" i="13"/>
  <c r="J13" i="13"/>
  <c r="Z12" i="13"/>
  <c r="R12" i="13"/>
  <c r="J12" i="13"/>
  <c r="Z11" i="13"/>
  <c r="R11" i="13"/>
  <c r="J11" i="13"/>
  <c r="Z10" i="13"/>
  <c r="R10" i="13"/>
  <c r="J10" i="13"/>
  <c r="Z9" i="13"/>
  <c r="R9" i="13"/>
  <c r="J9" i="13"/>
  <c r="Z8" i="13"/>
  <c r="R8" i="13"/>
  <c r="J8" i="13"/>
  <c r="AA42" i="23"/>
  <c r="Z42" i="23"/>
  <c r="Y42" i="23"/>
  <c r="X42" i="23"/>
  <c r="W42" i="23"/>
  <c r="V42" i="23"/>
  <c r="U42" i="23"/>
  <c r="T42" i="23"/>
  <c r="S42" i="23"/>
  <c r="R42" i="23"/>
  <c r="Q42" i="23"/>
  <c r="P42" i="23"/>
  <c r="O42" i="23"/>
  <c r="N42" i="23"/>
  <c r="M42" i="23"/>
  <c r="L42" i="23"/>
  <c r="K42" i="23"/>
  <c r="J42" i="23"/>
  <c r="I42" i="23"/>
  <c r="H42" i="23"/>
  <c r="G42" i="23"/>
  <c r="F42" i="23"/>
  <c r="E42" i="23"/>
  <c r="AB41" i="23"/>
  <c r="AB40" i="23"/>
  <c r="AB39" i="23"/>
  <c r="AB38" i="23"/>
  <c r="AB37" i="23"/>
  <c r="AB36" i="23"/>
  <c r="AB35" i="23"/>
  <c r="AB34" i="23"/>
  <c r="AB33" i="23"/>
  <c r="AB32" i="23"/>
  <c r="AB31" i="23"/>
  <c r="AB30" i="23"/>
  <c r="AB29" i="23"/>
  <c r="AB28" i="23"/>
  <c r="AB27" i="23"/>
  <c r="AB26" i="23"/>
  <c r="AB25" i="23"/>
  <c r="AB24" i="23"/>
  <c r="AB23" i="23"/>
  <c r="AB22" i="23"/>
  <c r="AB21" i="23"/>
  <c r="AB20" i="23"/>
  <c r="AB19" i="23"/>
  <c r="AB18" i="23"/>
  <c r="AB17" i="23"/>
  <c r="AB16" i="23"/>
  <c r="AB15" i="23"/>
  <c r="AB14" i="23"/>
  <c r="AB13" i="23"/>
  <c r="AB12" i="23"/>
  <c r="AB11" i="23"/>
  <c r="AB10" i="23"/>
  <c r="AB9" i="23"/>
  <c r="AB8" i="23"/>
  <c r="AB7" i="23"/>
  <c r="AB6" i="23"/>
  <c r="AB5" i="23"/>
  <c r="AB4" i="23"/>
  <c r="O66" i="9"/>
  <c r="F64" i="9"/>
  <c r="J62" i="9"/>
  <c r="I62" i="9"/>
  <c r="I61" i="9"/>
  <c r="J61" i="9" s="1"/>
  <c r="I60" i="9"/>
  <c r="J60" i="9" s="1"/>
  <c r="I59" i="9"/>
  <c r="J59" i="9" s="1"/>
  <c r="I58" i="9"/>
  <c r="J58" i="9" s="1"/>
  <c r="I57" i="9"/>
  <c r="J57" i="9" s="1"/>
  <c r="J56" i="9"/>
  <c r="I55" i="9"/>
  <c r="J55" i="9" s="1"/>
  <c r="I54" i="9"/>
  <c r="J54" i="9" s="1"/>
  <c r="I53" i="9"/>
  <c r="J53" i="9" s="1"/>
  <c r="J52" i="9"/>
  <c r="I51" i="9"/>
  <c r="J51" i="9" s="1"/>
  <c r="J50" i="9"/>
  <c r="I49" i="9"/>
  <c r="J49" i="9" s="1"/>
  <c r="I48" i="9"/>
  <c r="J48" i="9" s="1"/>
  <c r="I47" i="9"/>
  <c r="J47" i="9" s="1"/>
  <c r="J46" i="9"/>
  <c r="J45" i="9"/>
  <c r="I44" i="9"/>
  <c r="J44" i="9" s="1"/>
  <c r="G44" i="9"/>
  <c r="I43" i="9"/>
  <c r="G43" i="9"/>
  <c r="E43" i="9"/>
  <c r="I42" i="9"/>
  <c r="G42" i="9"/>
  <c r="E42" i="9"/>
  <c r="I41" i="9"/>
  <c r="G41" i="9"/>
  <c r="E41" i="9"/>
  <c r="I40" i="9"/>
  <c r="G40" i="9"/>
  <c r="E40" i="9"/>
  <c r="I39" i="9"/>
  <c r="G39" i="9"/>
  <c r="E39" i="9"/>
  <c r="I38" i="9"/>
  <c r="G38" i="9"/>
  <c r="E38" i="9"/>
  <c r="I37" i="9"/>
  <c r="G37" i="9"/>
  <c r="E37" i="9"/>
  <c r="I36" i="9"/>
  <c r="G36" i="9"/>
  <c r="E36" i="9"/>
  <c r="I35" i="9"/>
  <c r="G35" i="9"/>
  <c r="E35" i="9"/>
  <c r="I34" i="9"/>
  <c r="G34" i="9"/>
  <c r="E34" i="9"/>
  <c r="I33" i="9"/>
  <c r="G33" i="9"/>
  <c r="E33" i="9"/>
  <c r="I32" i="9"/>
  <c r="E32" i="9"/>
  <c r="I31" i="9"/>
  <c r="G31" i="9"/>
  <c r="I30" i="9"/>
  <c r="G30" i="9"/>
  <c r="E30" i="9"/>
  <c r="J30" i="9" s="1"/>
  <c r="I29" i="9"/>
  <c r="G29" i="9"/>
  <c r="E29" i="9"/>
  <c r="J29" i="9" s="1"/>
  <c r="I28" i="9"/>
  <c r="G28" i="9"/>
  <c r="E28" i="9"/>
  <c r="J28" i="9" s="1"/>
  <c r="I27" i="9"/>
  <c r="G27" i="9"/>
  <c r="E27" i="9"/>
  <c r="I26" i="9"/>
  <c r="G26" i="9"/>
  <c r="E26" i="9"/>
  <c r="I25" i="9"/>
  <c r="J25" i="9" s="1"/>
  <c r="I24" i="9"/>
  <c r="J24" i="9" s="1"/>
  <c r="J23" i="9"/>
  <c r="I23" i="9"/>
  <c r="I22" i="9"/>
  <c r="J22" i="9" s="1"/>
  <c r="I21" i="9"/>
  <c r="J21" i="9" s="1"/>
  <c r="I20" i="9"/>
  <c r="J20" i="9" s="1"/>
  <c r="J19" i="9"/>
  <c r="I19" i="9"/>
  <c r="I18" i="9"/>
  <c r="J18" i="9" s="1"/>
  <c r="I17" i="9"/>
  <c r="J17" i="9" s="1"/>
  <c r="I16" i="9"/>
  <c r="G16" i="9"/>
  <c r="E16" i="9"/>
  <c r="I15" i="9"/>
  <c r="G15" i="9"/>
  <c r="E15" i="9"/>
  <c r="I14" i="9"/>
  <c r="G14" i="9"/>
  <c r="E14" i="9"/>
  <c r="I13" i="9"/>
  <c r="G13" i="9"/>
  <c r="E13" i="9"/>
  <c r="J13" i="9" s="1"/>
  <c r="I12" i="9"/>
  <c r="G12" i="9"/>
  <c r="E12" i="9"/>
  <c r="I11" i="9"/>
  <c r="G11" i="9"/>
  <c r="E11" i="9"/>
  <c r="J11" i="9" s="1"/>
  <c r="I10" i="9"/>
  <c r="G10" i="9"/>
  <c r="E10" i="9"/>
  <c r="J9" i="9"/>
  <c r="I8" i="9"/>
  <c r="G8" i="9"/>
  <c r="I7" i="9"/>
  <c r="G7" i="9"/>
  <c r="E7" i="9"/>
  <c r="I6" i="9"/>
  <c r="G6" i="9"/>
  <c r="E6" i="9"/>
  <c r="J6" i="9" s="1"/>
  <c r="C122" i="15"/>
  <c r="AF112" i="15"/>
  <c r="AF114" i="15" s="1"/>
  <c r="Q112" i="15"/>
  <c r="I112" i="15"/>
  <c r="H112" i="15"/>
  <c r="G112" i="15"/>
  <c r="AK100" i="15"/>
  <c r="AG77" i="15"/>
  <c r="AE77" i="15"/>
  <c r="X77" i="15"/>
  <c r="W77" i="15"/>
  <c r="V77" i="15"/>
  <c r="Y76" i="15"/>
  <c r="U76" i="15"/>
  <c r="Q76" i="15"/>
  <c r="M76" i="15"/>
  <c r="I76" i="15"/>
  <c r="G76" i="15"/>
  <c r="Y75" i="15"/>
  <c r="U75" i="15"/>
  <c r="Q75" i="15"/>
  <c r="M75" i="15"/>
  <c r="I75" i="15"/>
  <c r="G75" i="15"/>
  <c r="E75" i="15"/>
  <c r="Y74" i="15"/>
  <c r="U74" i="15"/>
  <c r="Q74" i="15"/>
  <c r="M74" i="15"/>
  <c r="I74" i="15"/>
  <c r="G74" i="15"/>
  <c r="E74" i="15"/>
  <c r="Y73" i="15"/>
  <c r="U73" i="15"/>
  <c r="Q73" i="15"/>
  <c r="M73" i="15"/>
  <c r="E73" i="15"/>
  <c r="Y72" i="15"/>
  <c r="U72" i="15"/>
  <c r="Q72" i="15"/>
  <c r="M72" i="15"/>
  <c r="Y71" i="15"/>
  <c r="U71" i="15"/>
  <c r="Q71" i="15"/>
  <c r="M71" i="15"/>
  <c r="Y70" i="15"/>
  <c r="U70" i="15"/>
  <c r="Q70" i="15"/>
  <c r="M70" i="15"/>
  <c r="G70" i="15"/>
  <c r="Y69" i="15"/>
  <c r="U69" i="15"/>
  <c r="Q69" i="15"/>
  <c r="M69" i="15"/>
  <c r="I69" i="15"/>
  <c r="G69" i="15"/>
  <c r="E69" i="15"/>
  <c r="Y68" i="15"/>
  <c r="U68" i="15"/>
  <c r="Q68" i="15"/>
  <c r="M68" i="15"/>
  <c r="I68" i="15"/>
  <c r="G68" i="15"/>
  <c r="E68" i="15"/>
  <c r="Y67" i="15"/>
  <c r="U67" i="15"/>
  <c r="Q67" i="15"/>
  <c r="M67" i="15"/>
  <c r="I67" i="15"/>
  <c r="G67" i="15"/>
  <c r="E67" i="15"/>
  <c r="Y66" i="15"/>
  <c r="U66" i="15"/>
  <c r="Q66" i="15"/>
  <c r="M66" i="15"/>
  <c r="I66" i="15"/>
  <c r="G66" i="15"/>
  <c r="E66" i="15"/>
  <c r="Y65" i="15"/>
  <c r="U65" i="15"/>
  <c r="Q65" i="15"/>
  <c r="M65" i="15"/>
  <c r="I65" i="15"/>
  <c r="G65" i="15"/>
  <c r="E65" i="15"/>
  <c r="Y64" i="15"/>
  <c r="U64" i="15"/>
  <c r="Q64" i="15"/>
  <c r="M64" i="15"/>
  <c r="I64" i="15"/>
  <c r="G64" i="15"/>
  <c r="E64" i="15"/>
  <c r="Y63" i="15"/>
  <c r="U63" i="15"/>
  <c r="Q63" i="15"/>
  <c r="M63" i="15"/>
  <c r="I63" i="15"/>
  <c r="G63" i="15"/>
  <c r="E63" i="15"/>
  <c r="Y62" i="15"/>
  <c r="U62" i="15"/>
  <c r="Q62" i="15"/>
  <c r="M62" i="15"/>
  <c r="I62" i="15"/>
  <c r="G62" i="15"/>
  <c r="E62" i="15"/>
  <c r="Y61" i="15"/>
  <c r="U61" i="15"/>
  <c r="Q61" i="15"/>
  <c r="M61" i="15"/>
  <c r="I61" i="15"/>
  <c r="G61" i="15"/>
  <c r="E61" i="15"/>
  <c r="Y60" i="15"/>
  <c r="U60" i="15"/>
  <c r="Q60" i="15"/>
  <c r="M60" i="15"/>
  <c r="I60" i="15"/>
  <c r="G60" i="15"/>
  <c r="E60" i="15"/>
  <c r="Y59" i="15"/>
  <c r="U59" i="15"/>
  <c r="Q59" i="15"/>
  <c r="M59" i="15"/>
  <c r="I59" i="15"/>
  <c r="G59" i="15"/>
  <c r="E59" i="15"/>
  <c r="Y58" i="15"/>
  <c r="U58" i="15"/>
  <c r="Q58" i="15"/>
  <c r="M58" i="15"/>
  <c r="I58" i="15"/>
  <c r="G58" i="15"/>
  <c r="E58" i="15"/>
  <c r="Y57" i="15"/>
  <c r="U57" i="15"/>
  <c r="Q57" i="15"/>
  <c r="M57" i="15"/>
  <c r="I57" i="15"/>
  <c r="G57" i="15"/>
  <c r="E57" i="15"/>
  <c r="Y56" i="15"/>
  <c r="U56" i="15"/>
  <c r="Q56" i="15"/>
  <c r="M56" i="15"/>
  <c r="I56" i="15"/>
  <c r="G56" i="15"/>
  <c r="E56" i="15"/>
  <c r="Y55" i="15"/>
  <c r="U55" i="15"/>
  <c r="Q55" i="15"/>
  <c r="M55" i="15"/>
  <c r="I55" i="15"/>
  <c r="G55" i="15"/>
  <c r="E55" i="15"/>
  <c r="Y54" i="15"/>
  <c r="U54" i="15"/>
  <c r="Q54" i="15"/>
  <c r="M54" i="15"/>
  <c r="I54" i="15"/>
  <c r="G54" i="15"/>
  <c r="E54" i="15"/>
  <c r="Y53" i="15"/>
  <c r="U53" i="15"/>
  <c r="Q53" i="15"/>
  <c r="M53" i="15"/>
  <c r="I53" i="15"/>
  <c r="G53" i="15"/>
  <c r="E53" i="15"/>
  <c r="Y52" i="15"/>
  <c r="U52" i="15"/>
  <c r="Q52" i="15"/>
  <c r="M52" i="15"/>
  <c r="I52" i="15"/>
  <c r="G52" i="15"/>
  <c r="E52" i="15"/>
  <c r="Y51" i="15"/>
  <c r="U51" i="15"/>
  <c r="Q51" i="15"/>
  <c r="M51" i="15"/>
  <c r="I51" i="15"/>
  <c r="G51" i="15"/>
  <c r="E51" i="15"/>
  <c r="Y50" i="15"/>
  <c r="U50" i="15"/>
  <c r="Q50" i="15"/>
  <c r="M50" i="15"/>
  <c r="I50" i="15"/>
  <c r="G50" i="15"/>
  <c r="E50" i="15"/>
  <c r="Y49" i="15"/>
  <c r="U49" i="15"/>
  <c r="Q49" i="15"/>
  <c r="M49" i="15"/>
  <c r="I49" i="15"/>
  <c r="G49" i="15"/>
  <c r="E49" i="15"/>
  <c r="Y48" i="15"/>
  <c r="U48" i="15"/>
  <c r="Q48" i="15"/>
  <c r="M48" i="15"/>
  <c r="I48" i="15"/>
  <c r="G48" i="15"/>
  <c r="E48" i="15"/>
  <c r="Y47" i="15"/>
  <c r="U47" i="15"/>
  <c r="Q47" i="15"/>
  <c r="M47" i="15"/>
  <c r="I47" i="15"/>
  <c r="G47" i="15"/>
  <c r="E47" i="15"/>
  <c r="Y46" i="15"/>
  <c r="U46" i="15"/>
  <c r="Q46" i="15"/>
  <c r="M46" i="15"/>
  <c r="I46" i="15"/>
  <c r="G46" i="15"/>
  <c r="E46" i="15"/>
  <c r="Y45" i="15"/>
  <c r="U45" i="15"/>
  <c r="Q45" i="15"/>
  <c r="M45" i="15"/>
  <c r="Y44" i="15"/>
  <c r="U44" i="15"/>
  <c r="Q44" i="15"/>
  <c r="M44" i="15"/>
  <c r="I44" i="15"/>
  <c r="G44" i="15"/>
  <c r="E44" i="15"/>
  <c r="Y43" i="15"/>
  <c r="U43" i="15"/>
  <c r="Q43" i="15"/>
  <c r="M43" i="15"/>
  <c r="I43" i="15"/>
  <c r="G43" i="15"/>
  <c r="E43" i="15"/>
  <c r="Y42" i="15"/>
  <c r="U42" i="15"/>
  <c r="Q42" i="15"/>
  <c r="M42" i="15"/>
  <c r="I42" i="15"/>
  <c r="G42" i="15"/>
  <c r="E42" i="15"/>
  <c r="Y41" i="15"/>
  <c r="U41" i="15"/>
  <c r="Q41" i="15"/>
  <c r="M41" i="15"/>
  <c r="I41" i="15"/>
  <c r="G41" i="15"/>
  <c r="E41" i="15"/>
  <c r="Y40" i="15"/>
  <c r="U40" i="15"/>
  <c r="Q40" i="15"/>
  <c r="M40" i="15"/>
  <c r="I40" i="15"/>
  <c r="G40" i="15"/>
  <c r="E40" i="15"/>
  <c r="AH40" i="15" s="1"/>
  <c r="AI40" i="15" s="1"/>
  <c r="AJ40" i="15" s="1"/>
  <c r="Y39" i="15"/>
  <c r="U39" i="15"/>
  <c r="Q39" i="15"/>
  <c r="M39" i="15"/>
  <c r="I39" i="15"/>
  <c r="G39" i="15"/>
  <c r="E39" i="15"/>
  <c r="Y38" i="15"/>
  <c r="U38" i="15"/>
  <c r="Q38" i="15"/>
  <c r="M38" i="15"/>
  <c r="I38" i="15"/>
  <c r="G38" i="15"/>
  <c r="E38" i="15"/>
  <c r="Y37" i="15"/>
  <c r="U37" i="15"/>
  <c r="Q37" i="15"/>
  <c r="M37" i="15"/>
  <c r="I37" i="15"/>
  <c r="G37" i="15"/>
  <c r="E37" i="15"/>
  <c r="AI36" i="15"/>
  <c r="AJ36" i="15" s="1"/>
  <c r="Y36" i="15"/>
  <c r="U36" i="15"/>
  <c r="Q36" i="15"/>
  <c r="M36" i="15"/>
  <c r="I36" i="15"/>
  <c r="G36" i="15"/>
  <c r="E36" i="15"/>
  <c r="Y35" i="15"/>
  <c r="U35" i="15"/>
  <c r="Q35" i="15"/>
  <c r="M35" i="15"/>
  <c r="I35" i="15"/>
  <c r="G35" i="15"/>
  <c r="E35" i="15"/>
  <c r="Y34" i="15"/>
  <c r="U34" i="15"/>
  <c r="Q34" i="15"/>
  <c r="M34" i="15"/>
  <c r="I34" i="15"/>
  <c r="G34" i="15"/>
  <c r="E34" i="15"/>
  <c r="Y33" i="15"/>
  <c r="U33" i="15"/>
  <c r="Q33" i="15"/>
  <c r="M33" i="15"/>
  <c r="I33" i="15"/>
  <c r="G33" i="15"/>
  <c r="E33" i="15"/>
  <c r="AI32" i="15"/>
  <c r="AJ32" i="15" s="1"/>
  <c r="Y32" i="15"/>
  <c r="U32" i="15"/>
  <c r="Q32" i="15"/>
  <c r="M32" i="15"/>
  <c r="I32" i="15"/>
  <c r="E32" i="15"/>
  <c r="Y31" i="15"/>
  <c r="U31" i="15"/>
  <c r="Q31" i="15"/>
  <c r="M31" i="15"/>
  <c r="I31" i="15"/>
  <c r="G31" i="15"/>
  <c r="E31" i="15"/>
  <c r="Y30" i="15"/>
  <c r="U30" i="15"/>
  <c r="Q30" i="15"/>
  <c r="M30" i="15"/>
  <c r="I30" i="15"/>
  <c r="G30" i="15"/>
  <c r="E30" i="15"/>
  <c r="Y29" i="15"/>
  <c r="U29" i="15"/>
  <c r="Q29" i="15"/>
  <c r="M29" i="15"/>
  <c r="I29" i="15"/>
  <c r="G29" i="15"/>
  <c r="E29" i="15"/>
  <c r="Y28" i="15"/>
  <c r="U28" i="15"/>
  <c r="Q28" i="15"/>
  <c r="M28" i="15"/>
  <c r="I28" i="15"/>
  <c r="G28" i="15"/>
  <c r="E28" i="15"/>
  <c r="Y27" i="15"/>
  <c r="U27" i="15"/>
  <c r="Q27" i="15"/>
  <c r="M27" i="15"/>
  <c r="I27" i="15"/>
  <c r="G27" i="15"/>
  <c r="E27" i="15"/>
  <c r="Y26" i="15"/>
  <c r="U26" i="15"/>
  <c r="Q26" i="15"/>
  <c r="M26" i="15"/>
  <c r="G26" i="15"/>
  <c r="E26" i="15"/>
  <c r="AK25" i="15"/>
  <c r="Y25" i="15"/>
  <c r="U25" i="15"/>
  <c r="Q25" i="15"/>
  <c r="M25" i="15"/>
  <c r="I25" i="15"/>
  <c r="G25" i="15"/>
  <c r="E25" i="15"/>
  <c r="Y24" i="15"/>
  <c r="U24" i="15"/>
  <c r="Q24" i="15"/>
  <c r="M24" i="15"/>
  <c r="I24" i="15"/>
  <c r="G24" i="15"/>
  <c r="E24" i="15"/>
  <c r="Y23" i="15"/>
  <c r="U23" i="15"/>
  <c r="Q23" i="15"/>
  <c r="M23" i="15"/>
  <c r="I23" i="15"/>
  <c r="G23" i="15"/>
  <c r="E23" i="15"/>
  <c r="Y22" i="15"/>
  <c r="U22" i="15"/>
  <c r="Q22" i="15"/>
  <c r="M22" i="15"/>
  <c r="I22" i="15"/>
  <c r="G22" i="15"/>
  <c r="E22" i="15"/>
  <c r="Y21" i="15"/>
  <c r="U21" i="15"/>
  <c r="Q21" i="15"/>
  <c r="M21" i="15"/>
  <c r="I21" i="15"/>
  <c r="G21" i="15"/>
  <c r="E21" i="15"/>
  <c r="Y20" i="15"/>
  <c r="U20" i="15"/>
  <c r="Q20" i="15"/>
  <c r="M20" i="15"/>
  <c r="I20" i="15"/>
  <c r="G20" i="15"/>
  <c r="E20" i="15"/>
  <c r="Y19" i="15"/>
  <c r="U19" i="15"/>
  <c r="Q19" i="15"/>
  <c r="M19" i="15"/>
  <c r="I19" i="15"/>
  <c r="G19" i="15"/>
  <c r="Y18" i="15"/>
  <c r="U18" i="15"/>
  <c r="Q18" i="15"/>
  <c r="M18" i="15"/>
  <c r="I18" i="15"/>
  <c r="G18" i="15"/>
  <c r="E18" i="15"/>
  <c r="Y17" i="15"/>
  <c r="U17" i="15"/>
  <c r="Q17" i="15"/>
  <c r="M17" i="15"/>
  <c r="I17" i="15"/>
  <c r="G17" i="15"/>
  <c r="E17" i="15"/>
  <c r="Y16" i="15"/>
  <c r="U16" i="15"/>
  <c r="Q16" i="15"/>
  <c r="M16" i="15"/>
  <c r="I16" i="15"/>
  <c r="G16" i="15"/>
  <c r="E16" i="15"/>
  <c r="Y15" i="15"/>
  <c r="U15" i="15"/>
  <c r="Q15" i="15"/>
  <c r="M15" i="15"/>
  <c r="I15" i="15"/>
  <c r="G15" i="15"/>
  <c r="E15" i="15"/>
  <c r="Y14" i="15"/>
  <c r="U14" i="15"/>
  <c r="Q14" i="15"/>
  <c r="M14" i="15"/>
  <c r="I14" i="15"/>
  <c r="G14" i="15"/>
  <c r="E14" i="15"/>
  <c r="Y13" i="15"/>
  <c r="U13" i="15"/>
  <c r="Q13" i="15"/>
  <c r="M13" i="15"/>
  <c r="I13" i="15"/>
  <c r="G13" i="15"/>
  <c r="E13" i="15"/>
  <c r="Y12" i="15"/>
  <c r="U12" i="15"/>
  <c r="Q12" i="15"/>
  <c r="M12" i="15"/>
  <c r="I12" i="15"/>
  <c r="G12" i="15"/>
  <c r="E12" i="15"/>
  <c r="Y11" i="15"/>
  <c r="U11" i="15"/>
  <c r="Q11" i="15"/>
  <c r="M11" i="15"/>
  <c r="I11" i="15"/>
  <c r="G11" i="15"/>
  <c r="E11" i="15"/>
  <c r="Y10" i="15"/>
  <c r="U10" i="15"/>
  <c r="Q10" i="15"/>
  <c r="M10" i="15"/>
  <c r="I10" i="15"/>
  <c r="G10" i="15"/>
  <c r="E10" i="15"/>
  <c r="Y9" i="15"/>
  <c r="U9" i="15"/>
  <c r="Q9" i="15"/>
  <c r="M9" i="15"/>
  <c r="I9" i="15"/>
  <c r="G9" i="15"/>
  <c r="E9" i="15"/>
  <c r="Y8" i="15"/>
  <c r="U8" i="15"/>
  <c r="Q8" i="15"/>
  <c r="M8" i="15"/>
  <c r="I8" i="15"/>
  <c r="G8" i="15"/>
  <c r="E8" i="15"/>
  <c r="Q7" i="15"/>
  <c r="AH6" i="15"/>
  <c r="AI6" i="15" s="1"/>
  <c r="AJ6" i="15" s="1"/>
  <c r="AH55" i="15" l="1"/>
  <c r="AI55" i="15" s="1"/>
  <c r="AJ55" i="15" s="1"/>
  <c r="AH68" i="15"/>
  <c r="AI68" i="15" s="1"/>
  <c r="AJ68" i="15" s="1"/>
  <c r="J27" i="9"/>
  <c r="J10" i="9"/>
  <c r="J16" i="9"/>
  <c r="J56" i="17"/>
  <c r="J35" i="9"/>
  <c r="J41" i="9"/>
  <c r="J61" i="17"/>
  <c r="O40" i="11"/>
  <c r="J53" i="17"/>
  <c r="J62" i="17"/>
  <c r="J9" i="17"/>
  <c r="J24" i="17"/>
  <c r="J54" i="17"/>
  <c r="J15" i="9"/>
  <c r="J26" i="9"/>
  <c r="J32" i="9"/>
  <c r="AH63" i="15"/>
  <c r="AI63" i="15" s="1"/>
  <c r="AJ63" i="15" s="1"/>
  <c r="AH10" i="15"/>
  <c r="AI10" i="15" s="1"/>
  <c r="AJ10" i="15" s="1"/>
  <c r="AH12" i="15"/>
  <c r="AI12" i="15" s="1"/>
  <c r="AJ12" i="15" s="1"/>
  <c r="AH41" i="15"/>
  <c r="AI41" i="15" s="1"/>
  <c r="AJ41" i="15" s="1"/>
  <c r="AH19" i="15"/>
  <c r="AI19" i="15" s="1"/>
  <c r="AJ19" i="15" s="1"/>
  <c r="AH31" i="15"/>
  <c r="AI31" i="15" s="1"/>
  <c r="AJ31" i="15" s="1"/>
  <c r="AH45" i="15"/>
  <c r="AI45" i="15" s="1"/>
  <c r="AJ45" i="15" s="1"/>
  <c r="AH51" i="15"/>
  <c r="AI51" i="15" s="1"/>
  <c r="AJ51" i="15" s="1"/>
  <c r="AH22" i="15"/>
  <c r="AI22" i="15" s="1"/>
  <c r="AJ22" i="15" s="1"/>
  <c r="AH44" i="15"/>
  <c r="AI44" i="15" s="1"/>
  <c r="AJ44" i="15" s="1"/>
  <c r="AH57" i="15"/>
  <c r="AI57" i="15" s="1"/>
  <c r="AJ57" i="15" s="1"/>
  <c r="J7" i="9"/>
  <c r="J14" i="9"/>
  <c r="Y43" i="16"/>
  <c r="J11" i="17"/>
  <c r="J17" i="17"/>
  <c r="J38" i="17"/>
  <c r="J44" i="17"/>
  <c r="AH62" i="15"/>
  <c r="AI62" i="15" s="1"/>
  <c r="AJ62" i="15" s="1"/>
  <c r="AH70" i="15"/>
  <c r="AI70" i="15" s="1"/>
  <c r="AJ70" i="15" s="1"/>
  <c r="AB42" i="23"/>
  <c r="K23" i="13"/>
  <c r="R22" i="13" s="1"/>
  <c r="AK43" i="16"/>
  <c r="J26" i="17"/>
  <c r="J32" i="17"/>
  <c r="AH26" i="15"/>
  <c r="AI26" i="15" s="1"/>
  <c r="AJ26" i="15" s="1"/>
  <c r="AH21" i="15"/>
  <c r="AI21" i="15" s="1"/>
  <c r="AJ21" i="15" s="1"/>
  <c r="AH29" i="15"/>
  <c r="AI29" i="15" s="1"/>
  <c r="AJ29" i="15" s="1"/>
  <c r="AH34" i="15"/>
  <c r="AI34" i="15" s="1"/>
  <c r="AJ34" i="15" s="1"/>
  <c r="AH46" i="15"/>
  <c r="AI46" i="15" s="1"/>
  <c r="AJ46" i="15" s="1"/>
  <c r="AH56" i="15"/>
  <c r="AI56" i="15" s="1"/>
  <c r="AJ56" i="15" s="1"/>
  <c r="AH54" i="15"/>
  <c r="AI54" i="15" s="1"/>
  <c r="AJ54" i="15" s="1"/>
  <c r="U77" i="15"/>
  <c r="AH27" i="15"/>
  <c r="AI27" i="15" s="1"/>
  <c r="AJ27" i="15" s="1"/>
  <c r="AH30" i="15"/>
  <c r="AI30" i="15" s="1"/>
  <c r="AJ30" i="15" s="1"/>
  <c r="AH35" i="15"/>
  <c r="AI35" i="15" s="1"/>
  <c r="AJ35" i="15" s="1"/>
  <c r="AH42" i="15"/>
  <c r="AI42" i="15" s="1"/>
  <c r="AJ42" i="15" s="1"/>
  <c r="AH47" i="15"/>
  <c r="AI47" i="15" s="1"/>
  <c r="AJ47" i="15" s="1"/>
  <c r="J36" i="9"/>
  <c r="J42" i="9"/>
  <c r="AM10" i="11"/>
  <c r="AM16" i="11"/>
  <c r="AM22" i="11"/>
  <c r="AM28" i="11"/>
  <c r="AH52" i="15"/>
  <c r="AI52" i="15" s="1"/>
  <c r="AJ52" i="15" s="1"/>
  <c r="J57" i="17"/>
  <c r="AH74" i="15"/>
  <c r="AI74" i="15" s="1"/>
  <c r="AJ74" i="15" s="1"/>
  <c r="J8" i="9"/>
  <c r="AH60" i="15"/>
  <c r="AI60" i="15" s="1"/>
  <c r="AJ60" i="15" s="1"/>
  <c r="J37" i="9"/>
  <c r="J43" i="9"/>
  <c r="S23" i="13"/>
  <c r="AM11" i="11"/>
  <c r="AM17" i="11"/>
  <c r="AM23" i="11"/>
  <c r="AM29" i="11"/>
  <c r="J27" i="17"/>
  <c r="AH50" i="15"/>
  <c r="AI50" i="15" s="1"/>
  <c r="AJ50" i="15" s="1"/>
  <c r="J31" i="9"/>
  <c r="V23" i="13"/>
  <c r="J38" i="9"/>
  <c r="AM12" i="11"/>
  <c r="AM18" i="11"/>
  <c r="AM24" i="11"/>
  <c r="AM30" i="11"/>
  <c r="J7" i="17"/>
  <c r="J21" i="17"/>
  <c r="J28" i="17"/>
  <c r="AH9" i="15"/>
  <c r="AI9" i="15" s="1"/>
  <c r="AJ9" i="15" s="1"/>
  <c r="AH20" i="15"/>
  <c r="AI20" i="15" s="1"/>
  <c r="AJ20" i="15" s="1"/>
  <c r="AH38" i="15"/>
  <c r="AI38" i="15" s="1"/>
  <c r="AJ38" i="15" s="1"/>
  <c r="AH28" i="15"/>
  <c r="AI28" i="15" s="1"/>
  <c r="AJ28" i="15" s="1"/>
  <c r="AH33" i="15"/>
  <c r="AI33" i="15" s="1"/>
  <c r="AJ33" i="15" s="1"/>
  <c r="AH53" i="15"/>
  <c r="AI53" i="15" s="1"/>
  <c r="AJ53" i="15" s="1"/>
  <c r="AH66" i="15"/>
  <c r="AI66" i="15" s="1"/>
  <c r="AJ66" i="15" s="1"/>
  <c r="AH58" i="15"/>
  <c r="AI58" i="15" s="1"/>
  <c r="AJ58" i="15" s="1"/>
  <c r="AH75" i="15"/>
  <c r="AI75" i="15" s="1"/>
  <c r="AJ75" i="15" s="1"/>
  <c r="J14" i="17"/>
  <c r="AH43" i="15"/>
  <c r="AI43" i="15" s="1"/>
  <c r="AJ43" i="15" s="1"/>
  <c r="AH61" i="15"/>
  <c r="AI61" i="15" s="1"/>
  <c r="AJ61" i="15" s="1"/>
  <c r="J22" i="17"/>
  <c r="J52" i="17"/>
  <c r="J60" i="17"/>
  <c r="AH48" i="15"/>
  <c r="AI48" i="15" s="1"/>
  <c r="AJ48" i="15" s="1"/>
  <c r="J33" i="9"/>
  <c r="J39" i="9"/>
  <c r="Z40" i="11"/>
  <c r="AM13" i="11"/>
  <c r="AM19" i="11"/>
  <c r="AM25" i="11"/>
  <c r="M43" i="16"/>
  <c r="J8" i="17"/>
  <c r="J12" i="9"/>
  <c r="AL40" i="11"/>
  <c r="J15" i="17"/>
  <c r="J36" i="17"/>
  <c r="J42" i="17"/>
  <c r="J34" i="9"/>
  <c r="J40" i="9"/>
  <c r="AM8" i="11"/>
  <c r="AM14" i="11"/>
  <c r="AM20" i="11"/>
  <c r="AM26" i="11"/>
  <c r="J30" i="17"/>
  <c r="AH64" i="15"/>
  <c r="AI64" i="15" s="1"/>
  <c r="AH73" i="15"/>
  <c r="AI73" i="15" s="1"/>
  <c r="AJ73" i="15" s="1"/>
  <c r="AH76" i="15"/>
  <c r="AI76" i="15" s="1"/>
  <c r="AJ76" i="15" s="1"/>
  <c r="C23" i="13"/>
  <c r="J22" i="13" s="1"/>
  <c r="J16" i="17"/>
  <c r="J37" i="17"/>
  <c r="J43" i="17"/>
  <c r="AH39" i="15"/>
  <c r="AI39" i="15" s="1"/>
  <c r="AJ39" i="15" s="1"/>
  <c r="AH59" i="15"/>
  <c r="AI59" i="15" s="1"/>
  <c r="AJ59" i="15" s="1"/>
  <c r="AH37" i="15"/>
  <c r="AI37" i="15" s="1"/>
  <c r="AJ37" i="15" s="1"/>
  <c r="AH49" i="15"/>
  <c r="AI49" i="15" s="1"/>
  <c r="AJ49" i="15" s="1"/>
  <c r="G64" i="9"/>
  <c r="O64" i="9" s="1"/>
  <c r="J10" i="17"/>
  <c r="J25" i="17"/>
  <c r="J55" i="17"/>
  <c r="AH72" i="15"/>
  <c r="AI72" i="15" s="1"/>
  <c r="AJ72" i="15" s="1"/>
  <c r="AH25" i="15"/>
  <c r="AI25" i="15" s="1"/>
  <c r="AJ25" i="15" s="1"/>
  <c r="AH24" i="15"/>
  <c r="AI24" i="15" s="1"/>
  <c r="AJ24" i="15" s="1"/>
  <c r="AH23" i="15"/>
  <c r="AI23" i="15" s="1"/>
  <c r="AJ23" i="15" s="1"/>
  <c r="G77" i="15"/>
  <c r="AH71" i="15"/>
  <c r="AI71" i="15" s="1"/>
  <c r="AJ71" i="15" s="1"/>
  <c r="AH69" i="15"/>
  <c r="AI69" i="15" s="1"/>
  <c r="AJ69" i="15" s="1"/>
  <c r="AH11" i="15"/>
  <c r="AI11" i="15" s="1"/>
  <c r="AJ11" i="15" s="1"/>
  <c r="Y77" i="15"/>
  <c r="Q77" i="15"/>
  <c r="M77" i="15"/>
  <c r="AH8" i="15"/>
  <c r="AH13" i="15"/>
  <c r="AI13" i="15" s="1"/>
  <c r="AJ13" i="15" s="1"/>
  <c r="AH15" i="15"/>
  <c r="AI15" i="15" s="1"/>
  <c r="AJ15" i="15" s="1"/>
  <c r="AH16" i="15"/>
  <c r="AI16" i="15" s="1"/>
  <c r="AJ16" i="15" s="1"/>
  <c r="AH17" i="15"/>
  <c r="AI17" i="15" s="1"/>
  <c r="AJ17" i="15" s="1"/>
  <c r="AH18" i="15"/>
  <c r="AI18" i="15" s="1"/>
  <c r="AJ18" i="15" s="1"/>
  <c r="AH67" i="15"/>
  <c r="AI67" i="15" s="1"/>
  <c r="AJ67" i="15" s="1"/>
  <c r="I77" i="15"/>
  <c r="AH14" i="15"/>
  <c r="AI14" i="15" s="1"/>
  <c r="AJ14" i="15" s="1"/>
  <c r="E77" i="15"/>
  <c r="AH65" i="15"/>
  <c r="AI65" i="15" s="1"/>
  <c r="AJ65" i="15" s="1"/>
  <c r="AM7" i="11"/>
  <c r="AL43" i="16" l="1"/>
  <c r="AM40" i="11"/>
  <c r="Z22" i="13"/>
  <c r="AH77" i="15"/>
  <c r="AI8" i="15"/>
  <c r="AI77" i="15" l="1"/>
  <c r="AJ8" i="15"/>
  <c r="AJ77" i="15" s="1"/>
  <c r="D4" i="25"/>
  <c r="D49" i="25"/>
</calcChain>
</file>

<file path=xl/sharedStrings.xml><?xml version="1.0" encoding="utf-8"?>
<sst xmlns="http://schemas.openxmlformats.org/spreadsheetml/2006/main" count="1585" uniqueCount="695">
  <si>
    <t xml:space="preserve"> PHÂN CÔNG GIẢNG DẠY VÀ KIÊM NHIỆM HỌC KỲ I
Năm học 2026-2027</t>
  </si>
  <si>
    <t>SỐ 1</t>
  </si>
  <si>
    <t>MÔN</t>
  </si>
  <si>
    <t>S
T
T</t>
  </si>
  <si>
    <t xml:space="preserve">Họ và tên </t>
  </si>
  <si>
    <t>GIẢNG DẠY</t>
  </si>
  <si>
    <t>Chủ nhiệm</t>
  </si>
  <si>
    <t>ST</t>
  </si>
  <si>
    <t>Chuyên đề</t>
  </si>
  <si>
    <t>HĐTN</t>
  </si>
  <si>
    <t>GDĐP</t>
  </si>
  <si>
    <t>BDHSG</t>
  </si>
  <si>
    <t>Ôn thi TN</t>
  </si>
  <si>
    <t>Công tác
 khác</t>
  </si>
  <si>
    <t>Tổng số tiết/tuần</t>
  </si>
  <si>
    <t>Tổng st/ Tháng</t>
  </si>
  <si>
    <t>ST thừa/ tháng</t>
  </si>
  <si>
    <t>KHỐI 10 (15 lớp)</t>
  </si>
  <si>
    <t>KHỐI 11 (11 lớp)</t>
  </si>
  <si>
    <t>KHỐI 12 (12 lớp)</t>
  </si>
  <si>
    <t>K10</t>
  </si>
  <si>
    <t>K11</t>
  </si>
  <si>
    <t>K12</t>
  </si>
  <si>
    <t>Lớp</t>
  </si>
  <si>
    <t>Số tiết</t>
  </si>
  <si>
    <t>VP</t>
  </si>
  <si>
    <t>HT</t>
  </si>
  <si>
    <t>VĂN</t>
  </si>
  <si>
    <t>SỬ</t>
  </si>
  <si>
    <t>ĐỊA</t>
  </si>
  <si>
    <t>GDKT
-PL</t>
  </si>
  <si>
    <t>ANH</t>
  </si>
  <si>
    <t>TOÁN</t>
  </si>
  <si>
    <t>LÝ</t>
  </si>
  <si>
    <t>HOÁ</t>
  </si>
  <si>
    <t>SINH</t>
  </si>
  <si>
    <t>CÔNG NGHỆ</t>
  </si>
  <si>
    <t>GDTC</t>
  </si>
  <si>
    <t>QPAN</t>
  </si>
  <si>
    <t>Tin</t>
  </si>
  <si>
    <t>TỔNG CỘNG</t>
  </si>
  <si>
    <t>THỐNG KÊ LỚP- MÔN HỌC</t>
  </si>
  <si>
    <t xml:space="preserve">Khối </t>
  </si>
  <si>
    <t>Các môn học bắt buộc</t>
  </si>
  <si>
    <t>Hoạt động GD bắt buộc</t>
  </si>
  <si>
    <t>Các môn học lựa chọn</t>
  </si>
  <si>
    <t>Cụm c/d lựa chọn</t>
  </si>
  <si>
    <t>Tổ hợp 1</t>
  </si>
  <si>
    <t>Toán, Văn</t>
  </si>
  <si>
    <t>Hoạt  động TNHN</t>
  </si>
  <si>
    <t xml:space="preserve">Tổ hợp 2 </t>
  </si>
  <si>
    <t>Anh</t>
  </si>
  <si>
    <t xml:space="preserve">Tổ hợp 3 </t>
  </si>
  <si>
    <t>Sử; GDĐP</t>
  </si>
  <si>
    <t>Tổ hợp 4</t>
  </si>
  <si>
    <t xml:space="preserve"> GDTC;  QPAN</t>
  </si>
  <si>
    <t>GDQP-AN</t>
  </si>
  <si>
    <t>Toán, Văn, Anh, 
Sử, GDTC,GDQP</t>
  </si>
  <si>
    <t>Hoạt động TNHN</t>
  </si>
  <si>
    <t>Tổ hợp 5</t>
  </si>
  <si>
    <t>SỐ GV</t>
  </si>
  <si>
    <t>THAC SI</t>
  </si>
  <si>
    <t>Vị trí VL</t>
  </si>
  <si>
    <t>Số người</t>
  </si>
  <si>
    <t>Nữ</t>
  </si>
  <si>
    <t>TS</t>
  </si>
  <si>
    <t>BGH</t>
  </si>
  <si>
    <t>Văn thư</t>
  </si>
  <si>
    <t>Kế toán</t>
  </si>
  <si>
    <t>Bi thư ĐTN</t>
  </si>
  <si>
    <t>Thư viện</t>
  </si>
  <si>
    <t>NV Y tế</t>
  </si>
  <si>
    <t>NVCNTT</t>
  </si>
  <si>
    <t>Giáo vụ</t>
  </si>
  <si>
    <t>NVPV</t>
  </si>
  <si>
    <t>NVBV</t>
  </si>
  <si>
    <t>Thiết bị</t>
  </si>
  <si>
    <t>Tổng cộng</t>
  </si>
  <si>
    <t>SỞ GDĐT TỈNH BÌNH DƯƠNG
TRƯỜNG THPT HUỲNH VĂN NGHỆ</t>
  </si>
  <si>
    <t xml:space="preserve"> PHÂN CÔNG GIẢNG DẠY BUỔI 2 HỌC KỲ I Năm học 2023-2024</t>
  </si>
  <si>
    <t xml:space="preserve"> Áp dụng:  Từ ngày  05/9/2023 </t>
  </si>
  <si>
    <t>Họ và tên
Giáo viên</t>
  </si>
  <si>
    <t>Tổng st/
tuần</t>
  </si>
  <si>
    <t>KHỐI 10 (10 lớp)</t>
  </si>
  <si>
    <t>KHỐI 12 (11 lớp)</t>
  </si>
  <si>
    <t>Nguyễn Thị  Hương Thơm</t>
  </si>
  <si>
    <t>2,7</t>
  </si>
  <si>
    <t>2;9</t>
  </si>
  <si>
    <t>Mai Thị Bích Vân</t>
  </si>
  <si>
    <t>1;10</t>
  </si>
  <si>
    <t>Trần Thị Thanh</t>
  </si>
  <si>
    <t>6</t>
  </si>
  <si>
    <t>Nguyễn Thị Trà My</t>
  </si>
  <si>
    <t xml:space="preserve">Nguyễn T Mai Linh </t>
  </si>
  <si>
    <t>6,10</t>
  </si>
  <si>
    <t>Trần Thị Ngọc Vân</t>
  </si>
  <si>
    <t>5</t>
  </si>
  <si>
    <t>Nguyễn Lưu H.H Duyên</t>
  </si>
  <si>
    <t>4, 5</t>
  </si>
  <si>
    <t>7</t>
  </si>
  <si>
    <t>Trần T. Tuyết Nga</t>
  </si>
  <si>
    <t>3,11</t>
  </si>
  <si>
    <t>Đậu Văn Vinh</t>
  </si>
  <si>
    <t>8</t>
  </si>
  <si>
    <t>4, 8</t>
  </si>
  <si>
    <t>Lê Thiị Thùy Trang</t>
  </si>
  <si>
    <t>1,9</t>
  </si>
  <si>
    <t>Nguyễn Duy Thái Uyên</t>
  </si>
  <si>
    <t>Lê Thị Phương Thảo</t>
  </si>
  <si>
    <t>1,2,3</t>
  </si>
  <si>
    <t>Lê Hữu Phước</t>
  </si>
  <si>
    <t>4,5</t>
  </si>
  <si>
    <t>Lê Vũ Ngọc Hậu</t>
  </si>
  <si>
    <t>Phạm Đình Phùng</t>
  </si>
  <si>
    <t>Phạm Quốc Chung</t>
  </si>
  <si>
    <t>1,2</t>
  </si>
  <si>
    <t>Trần Thị Lý</t>
  </si>
  <si>
    <t>3,4,5</t>
  </si>
  <si>
    <t>Trần Thị Thảo</t>
  </si>
  <si>
    <t>GDKTPL</t>
  </si>
  <si>
    <t>Nguyễn T. Thu Hương</t>
  </si>
  <si>
    <t>2,3,5</t>
  </si>
  <si>
    <t>Nguyễn Thị Thúy Hằng</t>
  </si>
  <si>
    <t>1,4</t>
  </si>
  <si>
    <t>Lâm Văn Thành</t>
  </si>
  <si>
    <t>3,5,8</t>
  </si>
  <si>
    <t>Nguyễn Thị Hà</t>
  </si>
  <si>
    <t>2,6,9</t>
  </si>
  <si>
    <t>1 10</t>
  </si>
  <si>
    <t>Nguyễn Ngọc T Hiền</t>
  </si>
  <si>
    <t>1,10,7</t>
  </si>
  <si>
    <t>Vũ Thi Thanh Mai</t>
  </si>
  <si>
    <t>4,11</t>
  </si>
  <si>
    <t>5,8</t>
  </si>
  <si>
    <t>Bùi Thị Cẩm Vân</t>
  </si>
  <si>
    <t>Nguyễn Thái Thu</t>
  </si>
  <si>
    <t>3,9</t>
  </si>
  <si>
    <t>Phan Thị Đỗ Quyên</t>
  </si>
  <si>
    <t>Lê Thi Mai Thi</t>
  </si>
  <si>
    <t>4,10</t>
  </si>
  <si>
    <t>Mai Long Thời</t>
  </si>
  <si>
    <t>Ngô Thị Ngọc Hòa</t>
  </si>
  <si>
    <t>3,6</t>
  </si>
  <si>
    <t>Lê Văn Tính</t>
  </si>
  <si>
    <t>5,9</t>
  </si>
  <si>
    <t>Nguyễn T.Hữu Tuyền</t>
  </si>
  <si>
    <t>Phạm Trung Hồ</t>
  </si>
  <si>
    <t>3,8</t>
  </si>
  <si>
    <t>Nguyễn Ngọc Lan</t>
  </si>
  <si>
    <t>1,10</t>
  </si>
  <si>
    <t>Trần Anh Dũng</t>
  </si>
  <si>
    <t>11</t>
  </si>
  <si>
    <t xml:space="preserve"> 5,7</t>
  </si>
  <si>
    <t>Bùi Thị Bích Thảo</t>
  </si>
  <si>
    <t>4,7</t>
  </si>
  <si>
    <t>Ngô Ngọc Ánh</t>
  </si>
  <si>
    <t>Nguyễn Thanh Hải</t>
  </si>
  <si>
    <t>2,11</t>
  </si>
  <si>
    <t>Nguyễn Thị Bình An</t>
  </si>
  <si>
    <t>2</t>
  </si>
  <si>
    <t>Nguyễn T Kim Loan</t>
  </si>
  <si>
    <t>9, 10</t>
  </si>
  <si>
    <t>4</t>
  </si>
  <si>
    <t>Nguyễn Thanh Sơn</t>
  </si>
  <si>
    <t xml:space="preserve">  11</t>
  </si>
  <si>
    <t>Nguyễn Quang  Vinh</t>
  </si>
  <si>
    <t>Huỳnh T Khánh Trang</t>
  </si>
  <si>
    <t xml:space="preserve"> 7</t>
  </si>
  <si>
    <t>Trần Thanh Phong</t>
  </si>
  <si>
    <t>Ngô Văn Nhi</t>
  </si>
  <si>
    <t>Nguyễn Phụng  Hiểu</t>
  </si>
  <si>
    <t>Tống Thị Lệ Hằng</t>
  </si>
  <si>
    <t>8 ,11</t>
  </si>
  <si>
    <t>Nguyễn Bình An</t>
  </si>
  <si>
    <t>Nguyễn Tr. Y. Trang</t>
  </si>
  <si>
    <t xml:space="preserve"> 7,9</t>
  </si>
  <si>
    <t>Nguyễn Thị T. Mai</t>
  </si>
  <si>
    <t>Nguyễn Thị Lai</t>
  </si>
  <si>
    <t xml:space="preserve"> 10</t>
  </si>
  <si>
    <t>Phạm Ngọc Thanh</t>
  </si>
  <si>
    <t>Nguyễn Thị Huế</t>
  </si>
  <si>
    <t>Lê Quốc Anh</t>
  </si>
  <si>
    <t>Đỗ Hạnh Vi</t>
  </si>
  <si>
    <t>6,7,11</t>
  </si>
  <si>
    <t>Lương T.Tuyết Nhung</t>
  </si>
  <si>
    <t>Nguyễn Bùi Mỹ Linh</t>
  </si>
  <si>
    <t>8,9,10</t>
  </si>
  <si>
    <t>Nguyễn Văn Hò</t>
  </si>
  <si>
    <t>60</t>
  </si>
  <si>
    <t>Tài</t>
  </si>
  <si>
    <t>;</t>
  </si>
  <si>
    <t>Hương</t>
  </si>
  <si>
    <t>Ngày 04 tháng 9 năm 2023</t>
  </si>
  <si>
    <t>Ngân</t>
  </si>
  <si>
    <t>HIỆU TRƯỞNG</t>
  </si>
  <si>
    <t>Tiền</t>
  </si>
  <si>
    <t xml:space="preserve">Chú ý: </t>
  </si>
  <si>
    <r>
      <rPr>
        <b/>
        <sz val="12"/>
        <rFont val="Times New Roman"/>
        <family val="1"/>
      </rPr>
      <t>Khối 12</t>
    </r>
    <r>
      <rPr>
        <sz val="12"/>
        <rFont val="Times New Roman"/>
        <family val="1"/>
      </rPr>
      <t xml:space="preserve">:  </t>
    </r>
    <r>
      <rPr>
        <sz val="12"/>
        <color indexed="10"/>
        <rFont val="Times New Roman"/>
        <family val="1"/>
      </rPr>
      <t>KHXH</t>
    </r>
    <r>
      <rPr>
        <sz val="12"/>
        <rFont val="Times New Roman"/>
        <family val="1"/>
      </rPr>
      <t xml:space="preserve">: 12.1; 12.2; 12.3; 12.4,12.5 </t>
    </r>
    <r>
      <rPr>
        <sz val="12"/>
        <color indexed="10"/>
        <rFont val="Times New Roman"/>
        <family val="1"/>
      </rPr>
      <t xml:space="preserve"> KHTN</t>
    </r>
    <r>
      <rPr>
        <sz val="12"/>
        <rFont val="Times New Roman"/>
        <family val="1"/>
      </rPr>
      <t>: 12.6; 12.7; 12.8; 12.9; 12.10,12.11</t>
    </r>
  </si>
  <si>
    <t>Dũng</t>
  </si>
  <si>
    <t>Nga</t>
  </si>
  <si>
    <t>Cường</t>
  </si>
  <si>
    <t>Tự nhiên 1 (TN1) 10.1; 10.2;10.3;10.4</t>
  </si>
  <si>
    <t>Hoạt động trải nghiệp, hướng nghiệp</t>
  </si>
  <si>
    <t>Tự nhiên 2 (TN2) 10.5; 10,6</t>
  </si>
  <si>
    <t>Xã hội 1 (XH1) 10.7; 10.8;10.9</t>
  </si>
  <si>
    <t>Xã hội 2 (XH2) 10.10;10.11</t>
  </si>
  <si>
    <t xml:space="preserve"> GDTC;  GDQP-ANP</t>
  </si>
  <si>
    <t>Phòng Tin</t>
  </si>
  <si>
    <r>
      <rPr>
        <sz val="12"/>
        <rFont val="Times New Roman"/>
        <family val="1"/>
      </rPr>
      <t>SỞ GDĐT THÀNH PHỐ HỒ CHÍ MINH</t>
    </r>
    <r>
      <rPr>
        <b/>
        <sz val="12"/>
        <rFont val="Times New Roman"/>
        <family val="1"/>
      </rPr>
      <t xml:space="preserve">
TRƯỜNG THPT HUỲNH VĂN NGHỆ</t>
    </r>
  </si>
  <si>
    <t>PHÂN CÔNG CHỦ NHIỆM LỚP NĂM HỌC 2026-2027</t>
  </si>
  <si>
    <t>STT</t>
  </si>
  <si>
    <t>KHỐI 10</t>
  </si>
  <si>
    <t>KHỐI 11</t>
  </si>
  <si>
    <t>KHỐI 12</t>
  </si>
  <si>
    <t>LỚP</t>
  </si>
  <si>
    <t>GVCN</t>
  </si>
  <si>
    <t>10.1</t>
  </si>
  <si>
    <t>Nguyễn Phụng Hiểu</t>
  </si>
  <si>
    <t>11.1</t>
  </si>
  <si>
    <t>12.1</t>
  </si>
  <si>
    <t>10.2</t>
  </si>
  <si>
    <t>11.2</t>
  </si>
  <si>
    <t>12.2</t>
  </si>
  <si>
    <t>10.3</t>
  </si>
  <si>
    <t>11.3</t>
  </si>
  <si>
    <t>12.3</t>
  </si>
  <si>
    <t>10.4</t>
  </si>
  <si>
    <t>Lương Thị Tuyết Nhung</t>
  </si>
  <si>
    <t>11.4</t>
  </si>
  <si>
    <t>Đặng Thị Phương Loan</t>
  </si>
  <si>
    <t>12.4</t>
  </si>
  <si>
    <t>10.5</t>
  </si>
  <si>
    <t>11.5</t>
  </si>
  <si>
    <t>Nguyễn Trần Yến Trang</t>
  </si>
  <si>
    <t>12.5</t>
  </si>
  <si>
    <t>Nguyễn Thị Hữu Tuyền</t>
  </si>
  <si>
    <t>10.6</t>
  </si>
  <si>
    <t>11.6</t>
  </si>
  <si>
    <t>Nguyễn Ngọc Thanh Hiền</t>
  </si>
  <si>
    <t>12.6</t>
  </si>
  <si>
    <t>Nguyễn Thị Kim Loan</t>
  </si>
  <si>
    <t>10.7</t>
  </si>
  <si>
    <t>Nguyễn Quang Vinh</t>
  </si>
  <si>
    <t>11.7</t>
  </si>
  <si>
    <t>12.7</t>
  </si>
  <si>
    <t>Lê Thị Mai Thi</t>
  </si>
  <si>
    <t>10.8</t>
  </si>
  <si>
    <t>11.8</t>
  </si>
  <si>
    <t>12.8</t>
  </si>
  <si>
    <t>Huỳnh Thị Khánh Trang</t>
  </si>
  <si>
    <t>10.9</t>
  </si>
  <si>
    <t>Trần Diệu Khánh</t>
  </si>
  <si>
    <t>11.9</t>
  </si>
  <si>
    <t>12.9</t>
  </si>
  <si>
    <t>10.10</t>
  </si>
  <si>
    <t>Nguyễn Trần Cẩm Thúy</t>
  </si>
  <si>
    <t>11.10</t>
  </si>
  <si>
    <t>12.10</t>
  </si>
  <si>
    <t>Nguyễn Thị Thu Hương</t>
  </si>
  <si>
    <t>10.11</t>
  </si>
  <si>
    <t>Phan Thành Nghĩa</t>
  </si>
  <si>
    <t>11.11</t>
  </si>
  <si>
    <t>12.11</t>
  </si>
  <si>
    <t>10.12</t>
  </si>
  <si>
    <t>Vũ Thị Thanh Mai</t>
  </si>
  <si>
    <t>12.12</t>
  </si>
  <si>
    <t>Nguyễn Khánh Nhật</t>
  </si>
  <si>
    <t>10.13</t>
  </si>
  <si>
    <t>10.14</t>
  </si>
  <si>
    <t>Trần Trọng Tú</t>
  </si>
  <si>
    <t>10.15</t>
  </si>
  <si>
    <t>Phạm Quốc Trị</t>
  </si>
  <si>
    <t xml:space="preserve">LỊCH DẠY ÔN THI TN </t>
  </si>
  <si>
    <t>Tuần  6 (13-10-2025)</t>
  </si>
  <si>
    <t>Buổi</t>
  </si>
  <si>
    <t>Thứ</t>
  </si>
  <si>
    <t>Tiết</t>
  </si>
  <si>
    <t>GV dạy</t>
  </si>
  <si>
    <t>Phòng</t>
  </si>
  <si>
    <t>Sáng</t>
  </si>
  <si>
    <t>Ba</t>
  </si>
  <si>
    <t>Sử 2</t>
  </si>
  <si>
    <t>C Thảo</t>
  </si>
  <si>
    <t>Chiều</t>
  </si>
  <si>
    <t>Toán 1</t>
  </si>
  <si>
    <t>T .Hải</t>
  </si>
  <si>
    <t>Sử 3</t>
  </si>
  <si>
    <t>T. Phước</t>
  </si>
  <si>
    <t>Toán 2</t>
  </si>
  <si>
    <t>T. Dũng</t>
  </si>
  <si>
    <t>Sinh</t>
  </si>
  <si>
    <t>C. Linh</t>
  </si>
  <si>
    <t>Toán 3</t>
  </si>
  <si>
    <t>C. Tuyền</t>
  </si>
  <si>
    <t>Tư</t>
  </si>
  <si>
    <t>Hóa 1</t>
  </si>
  <si>
    <t>C. Hằng</t>
  </si>
  <si>
    <t>Toán 4</t>
  </si>
  <si>
    <t>C. Hòa</t>
  </si>
  <si>
    <t>Hóa 2</t>
  </si>
  <si>
    <t>C. Lai</t>
  </si>
  <si>
    <t>Toán 5</t>
  </si>
  <si>
    <t>C. Thi</t>
  </si>
  <si>
    <t>Hóa 3</t>
  </si>
  <si>
    <t>C. Trang</t>
  </si>
  <si>
    <t>Văn 6</t>
  </si>
  <si>
    <t>C. Thơm</t>
  </si>
  <si>
    <t>Sử 1</t>
  </si>
  <si>
    <t>C. Thảo</t>
  </si>
  <si>
    <t>Văn 7</t>
  </si>
  <si>
    <t>Năm</t>
  </si>
  <si>
    <t>C Hương</t>
  </si>
  <si>
    <t>Văn 8</t>
  </si>
  <si>
    <t>C. Thanh</t>
  </si>
  <si>
    <t>Lí 5</t>
  </si>
  <si>
    <t>T. Sơn</t>
  </si>
  <si>
    <t>Văn 9</t>
  </si>
  <si>
    <t>C. Duyên</t>
  </si>
  <si>
    <t>Sáu</t>
  </si>
  <si>
    <t>Địa 1</t>
  </si>
  <si>
    <t>T Chung</t>
  </si>
  <si>
    <t>Lí  1</t>
  </si>
  <si>
    <t>Địa 2</t>
  </si>
  <si>
    <t>C. Lý</t>
  </si>
  <si>
    <t>Lí 2</t>
  </si>
  <si>
    <t>Lí 3</t>
  </si>
  <si>
    <t>T. Phong</t>
  </si>
  <si>
    <t>Lí 4</t>
  </si>
  <si>
    <t>C. Hiểu</t>
  </si>
  <si>
    <t>Toán 6</t>
  </si>
  <si>
    <t>T .Thời</t>
  </si>
  <si>
    <t>Toán 7</t>
  </si>
  <si>
    <t>Toán 8</t>
  </si>
  <si>
    <t>T Dũng</t>
  </si>
  <si>
    <t>Toán 9</t>
  </si>
  <si>
    <t>T. Hải</t>
  </si>
  <si>
    <t>Văn 1</t>
  </si>
  <si>
    <t>Văn 2</t>
  </si>
  <si>
    <t>Văn 3</t>
  </si>
  <si>
    <t>T.Vinh</t>
  </si>
  <si>
    <t>Văn 4</t>
  </si>
  <si>
    <t>C. B Vân</t>
  </si>
  <si>
    <t>Văn 5</t>
  </si>
  <si>
    <t>Anh 1</t>
  </si>
  <si>
    <t>C. Hà</t>
  </si>
  <si>
    <t>Anh 2</t>
  </si>
  <si>
    <t>C. Hiền</t>
  </si>
  <si>
    <t>Anh 3</t>
  </si>
  <si>
    <t>C. Mai</t>
  </si>
  <si>
    <t>Anh 4</t>
  </si>
  <si>
    <t>C. Vân</t>
  </si>
  <si>
    <t>Anh 5</t>
  </si>
  <si>
    <t>C. Quyên</t>
  </si>
  <si>
    <t>THỐNG KÊ MÔN HỌC THEO LỚP</t>
  </si>
  <si>
    <t>HỌC KỲ I NĂM HỌC 2026-2027</t>
  </si>
  <si>
    <t>Sĩ số</t>
  </si>
  <si>
    <t>Toán</t>
  </si>
  <si>
    <t>Văn</t>
  </si>
  <si>
    <t>Sử</t>
  </si>
  <si>
    <t>Lí</t>
  </si>
  <si>
    <t>Hóa</t>
  </si>
  <si>
    <t>Địa</t>
  </si>
  <si>
    <t>CNNN</t>
  </si>
  <si>
    <t>CNCN</t>
  </si>
  <si>
    <t>Toán Cđ</t>
  </si>
  <si>
    <t>Văn Cđ</t>
  </si>
  <si>
    <t>Lí Cđ</t>
  </si>
  <si>
    <t>Hóa Cđ</t>
  </si>
  <si>
    <t>Sinh Cđ</t>
  </si>
  <si>
    <t>Sử Cđ</t>
  </si>
  <si>
    <t>Địa Cđ</t>
  </si>
  <si>
    <t>Tổng</t>
  </si>
  <si>
    <t>Tổng Số tiết</t>
  </si>
  <si>
    <t>TRƯỜNG THPT HUỲNH VĂN NGHỆ</t>
  </si>
  <si>
    <t>PHƯƠNG ÁN XẾP THỜI KHÓA BIỂU ONLINE HK I NĂM HỌC 2021-2022</t>
  </si>
  <si>
    <t>TỪ NGÀY 06 THÁNG 12 NĂM 2021</t>
  </si>
  <si>
    <t xml:space="preserve">Ngày 06 tháng 12 năm 2021                 </t>
  </si>
  <si>
    <t>Môn</t>
  </si>
  <si>
    <t>Tổng
st</t>
  </si>
  <si>
    <t>CK</t>
  </si>
  <si>
    <t>TC</t>
  </si>
  <si>
    <t>S.lớp</t>
  </si>
  <si>
    <t>B2</t>
  </si>
  <si>
    <t xml:space="preserve">Lý </t>
  </si>
  <si>
    <t xml:space="preserve">Văn </t>
  </si>
  <si>
    <t xml:space="preserve">Sử </t>
  </si>
  <si>
    <t>GDCD</t>
  </si>
  <si>
    <t>CN</t>
  </si>
  <si>
    <t>TD</t>
  </si>
  <si>
    <t>QP</t>
  </si>
  <si>
    <t>SHCN+CC</t>
  </si>
  <si>
    <t>Khối 10</t>
  </si>
  <si>
    <t>Khối 11</t>
  </si>
  <si>
    <t>Khối 12</t>
  </si>
  <si>
    <t xml:space="preserve">Buổi sáng </t>
  </si>
  <si>
    <t>21 tiết</t>
  </si>
  <si>
    <t>22 tiết</t>
  </si>
  <si>
    <t>23 tiết</t>
  </si>
  <si>
    <t xml:space="preserve">Thứ 2,4,6,Mỗi buổi 4 t
Thứ 3,5,7 mỗi buổi  3 t
</t>
  </si>
  <si>
    <t xml:space="preserve">Thứ 2,3,4,6,Mỗi buổi 4 t
Thứ 5, 7 mỗi buổi  3 t
</t>
  </si>
  <si>
    <t xml:space="preserve">Thứ 2-6,Mỗi buổi 4 t
Thứ 7 học 3 t
</t>
  </si>
  <si>
    <t>Buổi chiều</t>
  </si>
  <si>
    <t>10 tiết</t>
  </si>
  <si>
    <t>15 tiết</t>
  </si>
  <si>
    <t>Thứ 2,4 mỗi buổi 3t
thứ 3,5 mỗi buổi dạy 2t</t>
  </si>
  <si>
    <t xml:space="preserve">
Thứ 2-6 mỗi buổi 3 tiết 
</t>
  </si>
  <si>
    <t>Ngày 06 tháng 11 năm 2021</t>
  </si>
  <si>
    <t>THỐNG KÊ SỐ TIẾT THEO LỚP</t>
  </si>
  <si>
    <t xml:space="preserve">Ngày 20 tháng 8 năm 2025                </t>
  </si>
  <si>
    <t>Toàn 
trường</t>
  </si>
  <si>
    <t>10.,10</t>
  </si>
  <si>
    <t>11,10</t>
  </si>
  <si>
    <t>12,10</t>
  </si>
  <si>
    <t>HĐTN,HN</t>
  </si>
  <si>
    <t>CĐ Toán</t>
  </si>
  <si>
    <t>CĐ Văn</t>
  </si>
  <si>
    <t>CĐ Hóa</t>
  </si>
  <si>
    <t>CĐ Sinh</t>
  </si>
  <si>
    <t>CĐ Lý</t>
  </si>
  <si>
    <t>CĐ Sử</t>
  </si>
  <si>
    <t>CĐ Địa</t>
  </si>
  <si>
    <t>CĐ Tin</t>
  </si>
  <si>
    <t>Toán B2</t>
  </si>
  <si>
    <t>Văn B2</t>
  </si>
  <si>
    <t>Anh B2</t>
  </si>
  <si>
    <t>Lý B2</t>
  </si>
  <si>
    <t>Hóa B2</t>
  </si>
  <si>
    <t>Sinh B2</t>
  </si>
  <si>
    <t>Sử B2</t>
  </si>
  <si>
    <t>Địa B2</t>
  </si>
  <si>
    <t>CD B2</t>
  </si>
  <si>
    <t>GDĐP 10 NH 2024-2025</t>
  </si>
  <si>
    <t>Chủ đề</t>
  </si>
  <si>
    <t>Tên chủ đề</t>
  </si>
  <si>
    <t>Phân môn thực hiện</t>
  </si>
  <si>
    <t>Bào tồn và phát huy các giá trị di sản văn hóa tỉnh Bình Dương</t>
  </si>
  <si>
    <t>TUẦN 12-16</t>
  </si>
  <si>
    <t>Khái quát văn học dân gian tỉnh Bình Dương</t>
  </si>
  <si>
    <t>Tuần 1-6</t>
  </si>
  <si>
    <t>Chân dung nhân vật văn hóa tỉnh Bình Dương</t>
  </si>
  <si>
    <t>Tuần 7-10</t>
  </si>
  <si>
    <t>Định hướng nghề nghiệp liên quan đến ngành trồng trọt và chăn nuôi ở Bình Dương</t>
  </si>
  <si>
    <t>Nguồn lực phát triển kinh tế- xã hội tỉnh Bình Dương</t>
  </si>
  <si>
    <t>Tuần 18-24</t>
  </si>
  <si>
    <t>Hể Thống chính trị tỉnh Bình Dương</t>
  </si>
  <si>
    <t>Tuần  25-27</t>
  </si>
  <si>
    <t>Hoạt động kiểm tra đánh giá định kỳ</t>
  </si>
  <si>
    <t xml:space="preserve">2. Đối với Khối lớp 11. </t>
  </si>
  <si>
    <t>Thực hiện các nội dung như sau:</t>
  </si>
  <si>
    <t>Nội dung (lĩnh vực/ nhóm lĩnh vực)</t>
  </si>
  <si>
    <t>Thời lượng</t>
  </si>
  <si>
    <t>GV thực hiện</t>
  </si>
  <si>
    <t>Nhân  dân  Thủ  Dầu  Một  trong  phong trào  đấu  tranh  giải  phóng  dân  tộc  từ năm 1918 đến trước CMT8 năm 1945</t>
  </si>
  <si>
    <t xml:space="preserve">Lịch sử  </t>
  </si>
  <si>
    <t>4 tiết</t>
  </si>
  <si>
    <t>Hội  họa  trong  đời  sống  văn  hóa  Bình Dương</t>
  </si>
  <si>
    <t>Văn hóa</t>
  </si>
  <si>
    <t>tuần 1-4</t>
  </si>
  <si>
    <t>Bình Dương trên con đường đổi mới và hội nhập</t>
  </si>
  <si>
    <t xml:space="preserve">Địa lí, kinh tế, hướng nghiệp, môi trường </t>
  </si>
  <si>
    <t>TUẦN 18- 27</t>
  </si>
  <si>
    <t>Định hướng nghề nghiệp liên quan đến ngành công nghiệp</t>
  </si>
  <si>
    <t>3 tiết</t>
  </si>
  <si>
    <t>TUẦN 11,12,13</t>
  </si>
  <si>
    <t>Thị  trường  lao  động,  việc  làm  ở  tỉnh Bình Dương</t>
  </si>
  <si>
    <t>Địa lí, kinh tế, hướngnghiệp, môi trường</t>
  </si>
  <si>
    <t>TUẦN 14,15,16</t>
  </si>
  <si>
    <t>Khái  quát  văn  học  viết  Bình Dương trước 1975</t>
  </si>
  <si>
    <t>6 tiết</t>
  </si>
  <si>
    <t>Tuần 5-10</t>
  </si>
  <si>
    <t xml:space="preserve">Hoạt động kiểm tra, đánh giá định kì </t>
  </si>
  <si>
    <t>Stt</t>
  </si>
  <si>
    <t>Phát triển đô thị ở tỉnh Bình Dương</t>
  </si>
  <si>
    <t>Khái quát văn học Bình Dương sau 1975</t>
  </si>
  <si>
    <t>7 tiết</t>
  </si>
  <si>
    <t>Chuyển  dịch  và  tái  cơ  cấu  kinh  tế  tỉnh 
Bình Dương</t>
  </si>
  <si>
    <t>Địa lí, kinh tế, hướng nghiệp, môi trường</t>
  </si>
  <si>
    <t>8 tiết</t>
  </si>
  <si>
    <t xml:space="preserve">Định  hướng  lĩnh  vực  nghề  nghiệp  phù 
hợp nhu cầu sử dụng  lao  động trên  địa 
bàn tỉnh Bình Dương </t>
  </si>
  <si>
    <t xml:space="preserve">An sinh xã hội tỉnh Bình Dương  </t>
  </si>
  <si>
    <t>GV được PCGD</t>
  </si>
  <si>
    <t>SỞ GDĐT BÌNH DƯƠNG</t>
  </si>
  <si>
    <t>THỐNG KÊ SỐ TIẾT GIẢNG DẠY, PHƯƠNG ÁN XẾP TKB</t>
  </si>
  <si>
    <t>HỌC KỲ I NĂM HỌC 2023-2024</t>
  </si>
  <si>
    <t>Áp dụng từ ngày 05 tháng 9 năm 2023</t>
  </si>
  <si>
    <t>Số tiết môn/tuần/lớp 10</t>
  </si>
  <si>
    <t>Số tiết môn/tuần/lớp 11</t>
  </si>
  <si>
    <t>Số tiết môn/tuần/lớp 12</t>
  </si>
  <si>
    <t>Anh TC</t>
  </si>
  <si>
    <t>Chào cờ</t>
  </si>
  <si>
    <t>SHCN</t>
  </si>
  <si>
    <t>Ngày 26 tháng 8 năm 2023</t>
  </si>
  <si>
    <t xml:space="preserve"> PHÂN CÔNG GIẢNG DẠY BUỔI 2 HỌC KỲ II Năm học 2023-2024</t>
  </si>
  <si>
    <t xml:space="preserve"> Áp dụng:  Từ 08/01/2024</t>
  </si>
  <si>
    <t>1</t>
  </si>
  <si>
    <t>4,9</t>
  </si>
  <si>
    <r>
      <rPr>
        <sz val="12"/>
        <color indexed="10"/>
        <rFont val="Times New Roman"/>
        <family val="1"/>
      </rPr>
      <t>5</t>
    </r>
    <r>
      <rPr>
        <sz val="12"/>
        <rFont val="Times New Roman"/>
        <family val="1"/>
      </rPr>
      <t>,6</t>
    </r>
  </si>
  <si>
    <r>
      <t>3,</t>
    </r>
    <r>
      <rPr>
        <sz val="12"/>
        <color indexed="10"/>
        <rFont val="Times New Roman"/>
        <family val="1"/>
      </rPr>
      <t>10</t>
    </r>
  </si>
  <si>
    <t>2,6</t>
  </si>
  <si>
    <t>7,8</t>
  </si>
  <si>
    <t xml:space="preserve"> 4,7</t>
  </si>
  <si>
    <t>5, 6</t>
  </si>
  <si>
    <t>1, 3,10</t>
  </si>
  <si>
    <t>2,8,9</t>
  </si>
  <si>
    <t>8,9</t>
  </si>
  <si>
    <t>5,6</t>
  </si>
  <si>
    <t>3</t>
  </si>
  <si>
    <t>910</t>
  </si>
  <si>
    <t>211</t>
  </si>
  <si>
    <t>3, 7</t>
  </si>
  <si>
    <t>811</t>
  </si>
  <si>
    <t>7,9</t>
  </si>
  <si>
    <t>10</t>
  </si>
  <si>
    <t>4,5,6,7,11</t>
  </si>
  <si>
    <r>
      <t>1,2,3,</t>
    </r>
    <r>
      <rPr>
        <sz val="12"/>
        <color indexed="10"/>
        <rFont val="Times New Roman"/>
        <family val="1"/>
      </rPr>
      <t>10</t>
    </r>
  </si>
  <si>
    <r>
      <t>1,</t>
    </r>
    <r>
      <rPr>
        <sz val="12"/>
        <color indexed="10"/>
        <rFont val="Times New Roman"/>
        <family val="1"/>
      </rPr>
      <t>2</t>
    </r>
    <r>
      <rPr>
        <sz val="12"/>
        <rFont val="Times New Roman"/>
        <family val="1"/>
      </rPr>
      <t xml:space="preserve"> 3,8,9,10</t>
    </r>
  </si>
  <si>
    <t>1,11</t>
  </si>
  <si>
    <t>TTCM</t>
  </si>
  <si>
    <t>4,5,6</t>
  </si>
  <si>
    <t>TPCM</t>
  </si>
  <si>
    <t>10,11,14</t>
  </si>
  <si>
    <t>7,8,9</t>
  </si>
  <si>
    <t>Nguyễn Thị Mai Linh</t>
  </si>
  <si>
    <t>1,12,13</t>
  </si>
  <si>
    <t>2,12</t>
  </si>
  <si>
    <t>Nguyễn Lưu Hoàng Hữu Duyên</t>
  </si>
  <si>
    <t>4,6,15</t>
  </si>
  <si>
    <t>4,6</t>
  </si>
  <si>
    <t>TVHĐ</t>
  </si>
  <si>
    <t>Lê  Thị Thùy Trang</t>
  </si>
  <si>
    <t>9,10,11</t>
  </si>
  <si>
    <t>5,14</t>
  </si>
  <si>
    <t>TKHĐ</t>
  </si>
  <si>
    <t>2,3</t>
  </si>
  <si>
    <t>9</t>
  </si>
  <si>
    <t>1,2,3,4,5,6</t>
  </si>
  <si>
    <t>1,2,3,15,8,9,10,12,14</t>
  </si>
  <si>
    <t>7,8,9,10</t>
  </si>
  <si>
    <t>4,5,6,7,11,13</t>
  </si>
  <si>
    <t>13</t>
  </si>
  <si>
    <t>13,14,15</t>
  </si>
  <si>
    <t>1,2,3,4,6,7,8</t>
  </si>
  <si>
    <t>11,12</t>
  </si>
  <si>
    <t>4,8,9,10,11</t>
  </si>
  <si>
    <t>9,10,11,12</t>
  </si>
  <si>
    <t>4,5,6,7,8</t>
  </si>
  <si>
    <t>6,9,10,11</t>
  </si>
  <si>
    <t>5,6,7</t>
  </si>
  <si>
    <t>9,10</t>
  </si>
  <si>
    <t>Nguyễn Hồng Nhung</t>
  </si>
  <si>
    <t>12,13,14,15</t>
  </si>
  <si>
    <t>14</t>
  </si>
  <si>
    <t>Tập sự</t>
  </si>
  <si>
    <t>8,9,10,11</t>
  </si>
  <si>
    <t>12,14,15</t>
  </si>
  <si>
    <t>11,13</t>
  </si>
  <si>
    <t>10,11,12,13,14,15</t>
  </si>
  <si>
    <t>1,2,3,4,5,8</t>
  </si>
  <si>
    <t>2,6,7</t>
  </si>
  <si>
    <t>6,10,11</t>
  </si>
  <si>
    <t>1,5</t>
  </si>
  <si>
    <t>12</t>
  </si>
  <si>
    <t>6,7,15</t>
  </si>
  <si>
    <t>4,8,10</t>
  </si>
  <si>
    <t>6,7</t>
  </si>
  <si>
    <t>Phó HT</t>
  </si>
  <si>
    <t>4,15</t>
  </si>
  <si>
    <t>1,12</t>
  </si>
  <si>
    <t>5,11</t>
  </si>
  <si>
    <t>7,8,14</t>
  </si>
  <si>
    <t>10,11</t>
  </si>
  <si>
    <t>11,12,13</t>
  </si>
  <si>
    <t>6,13</t>
  </si>
  <si>
    <t>2,8</t>
  </si>
  <si>
    <t>7,11</t>
  </si>
  <si>
    <t>3,4</t>
  </si>
  <si>
    <t>7,12</t>
  </si>
  <si>
    <t>7,9,12</t>
  </si>
  <si>
    <t>3,4,13</t>
  </si>
  <si>
    <t>5,10</t>
  </si>
  <si>
    <t>8,11</t>
  </si>
  <si>
    <t>6,8</t>
  </si>
  <si>
    <t>P thực hành Lí</t>
  </si>
  <si>
    <t>1,2,12</t>
  </si>
  <si>
    <t>4,5,6,7</t>
  </si>
  <si>
    <t>P. hóa</t>
  </si>
  <si>
    <t>3,4,7</t>
  </si>
  <si>
    <t>14,15</t>
  </si>
  <si>
    <t>5,6,11</t>
  </si>
  <si>
    <t>3,5</t>
  </si>
  <si>
    <t>Con nhỏ</t>
  </si>
  <si>
    <t>2,4</t>
  </si>
  <si>
    <t>2,9</t>
  </si>
  <si>
    <t>1,2,3,11</t>
  </si>
  <si>
    <t>4,5,12,13</t>
  </si>
  <si>
    <t>P. Sinh</t>
  </si>
  <si>
    <t>P.Thiết bị</t>
  </si>
  <si>
    <t>15</t>
  </si>
  <si>
    <t>1,2,4,3,5,6</t>
  </si>
  <si>
    <t>7,11,12</t>
  </si>
  <si>
    <t>7,8,9,10,11</t>
  </si>
  <si>
    <t>Lê Phương Thảo</t>
  </si>
  <si>
    <t>Nguyễn Văn Đức</t>
  </si>
  <si>
    <t>Trương Thanh Hòa</t>
  </si>
  <si>
    <t>1,2,3,4,5</t>
  </si>
  <si>
    <t>Nguyễn Duy Phong</t>
  </si>
  <si>
    <t>6,7,8,9,10,11</t>
  </si>
  <si>
    <t>1,11,12</t>
  </si>
  <si>
    <t>Đỗ Đức Tập</t>
  </si>
  <si>
    <t>TLTN,Tập sự</t>
  </si>
  <si>
    <t>Phan Duy Khiêm</t>
  </si>
  <si>
    <t>Tào Thị Thúy</t>
  </si>
  <si>
    <t>1,2,3,4,5,6,7,8,9</t>
  </si>
  <si>
    <t>Nguyễn Thị Quỳnh Trúc</t>
  </si>
  <si>
    <t>1,3,9</t>
  </si>
  <si>
    <t>Nguyễn Thị Thanh Trúc</t>
  </si>
  <si>
    <t>1,2,3,6,8,9</t>
  </si>
  <si>
    <t>4,5,10</t>
  </si>
  <si>
    <t>Trần Thị Mộng Thu</t>
  </si>
  <si>
    <t>2,6,8</t>
  </si>
  <si>
    <t>4,5,7,10</t>
  </si>
  <si>
    <t>10,13</t>
  </si>
  <si>
    <t>10,11,12</t>
  </si>
  <si>
    <t>9,13,14</t>
  </si>
  <si>
    <t>1,7,8,9</t>
  </si>
  <si>
    <r>
      <rPr>
        <sz val="14"/>
        <rFont val="Times New Roman"/>
        <family val="1"/>
      </rPr>
      <t>SỞ GDĐT THÀNH PHỐ HỒ CHÍ MINH</t>
    </r>
    <r>
      <rPr>
        <b/>
        <sz val="14"/>
        <rFont val="Times New Roman"/>
        <family val="1"/>
      </rPr>
      <t xml:space="preserve">
TRƯỜNG THPT HUỲNH VĂN NGHỆ</t>
    </r>
  </si>
  <si>
    <t>1,2,9,10</t>
  </si>
  <si>
    <t>1,8</t>
  </si>
  <si>
    <t>3,6,7</t>
  </si>
  <si>
    <t>5,15</t>
  </si>
  <si>
    <t>1,3</t>
  </si>
  <si>
    <t>2,3,10</t>
  </si>
  <si>
    <t>4,5,15</t>
  </si>
  <si>
    <t>6,13,14</t>
  </si>
  <si>
    <t>1,2,11</t>
  </si>
  <si>
    <t>3,12</t>
  </si>
  <si>
    <t>BỐ TRÍ PHÒNG HỌC HKI NH 2026-2027</t>
  </si>
  <si>
    <t>BUỔI SÁNG</t>
  </si>
  <si>
    <t>Khối lớp</t>
  </si>
  <si>
    <t>Số lớp</t>
  </si>
  <si>
    <t>10.1 đến 10.8</t>
  </si>
  <si>
    <t>10.9 đến 10.15</t>
  </si>
  <si>
    <t xml:space="preserve">Thứ </t>
  </si>
  <si>
    <t>Hai</t>
  </si>
  <si>
    <t>Bảy</t>
  </si>
  <si>
    <t>Cả khối</t>
  </si>
  <si>
    <t>Tổ số lớp trong buổi</t>
  </si>
  <si>
    <t>BUỔI CHIỀU</t>
  </si>
  <si>
    <t>Tổ số lớp  trong buổi</t>
  </si>
  <si>
    <t>KHUNG THỜI GIAN HỌC</t>
  </si>
  <si>
    <t>7 giờ 50 đến 8 giờ 35</t>
  </si>
  <si>
    <t>8 giờ 55 đến 9 giờ 40</t>
  </si>
  <si>
    <t>9 giờ 45 đến 10 giờ 30</t>
  </si>
  <si>
    <t>10 giờ 35 đến 11 giờ 20</t>
  </si>
  <si>
    <t>13 giờ 30 đến 14 giờ 15</t>
  </si>
  <si>
    <t>12 giờ 40 đến 13 giờ 25</t>
  </si>
  <si>
    <t>15 giờ 25 đến 16 giờ 10</t>
  </si>
  <si>
    <t>16 giờ 15 đến 17 giờ 00</t>
  </si>
  <si>
    <t>14 giờ 20 đến 15 giờ 05</t>
  </si>
  <si>
    <t>Giờ học</t>
  </si>
  <si>
    <t>Nghỉ trưa</t>
  </si>
  <si>
    <t>7 giờ 00 đến 7 giờ 45</t>
  </si>
  <si>
    <t>1,2,3,4,5,7</t>
  </si>
  <si>
    <t>6,8,9,10,11,12</t>
  </si>
  <si>
    <t>3,4,6,7,11</t>
  </si>
  <si>
    <t>1,2,5,10</t>
  </si>
  <si>
    <r>
      <t>5,</t>
    </r>
    <r>
      <rPr>
        <b/>
        <sz val="14"/>
        <rFont val="Times New Roman"/>
        <family val="1"/>
      </rPr>
      <t>7</t>
    </r>
  </si>
  <si>
    <t xml:space="preserve"> Áp dụng:  Từ ngày  01/9/2026 </t>
  </si>
  <si>
    <t>Ngày 30 tháng 8 năm 2026</t>
  </si>
  <si>
    <t>PHÓ HIỆU TRƯỞNG</t>
  </si>
  <si>
    <t>TỪ NGÀY 01 THÁNG 9 NĂM 2026</t>
  </si>
  <si>
    <t>TC K10</t>
  </si>
  <si>
    <t>TC K11</t>
  </si>
  <si>
    <t>TCK12</t>
  </si>
  <si>
    <t>Toàn trường</t>
  </si>
  <si>
    <t>Tổ hợp</t>
  </si>
  <si>
    <t>Lí- Hóa- Sinh-Tin</t>
  </si>
  <si>
    <t>Lí- Hóa- Tin - Địa</t>
  </si>
  <si>
    <t>Lí- Sinh- Địa- GDKTPL</t>
  </si>
  <si>
    <t>Hóa- Địa-GDKTPL-CNNN</t>
  </si>
  <si>
    <t>Lí- Hóa- sinh- Tin</t>
  </si>
  <si>
    <t>Lí -Hóa- Địa - Tin</t>
  </si>
  <si>
    <t>Hóa- Sinh- Địa -GDKTPL</t>
  </si>
  <si>
    <t>Sinh- Tin- Địa- GDKTPL</t>
  </si>
  <si>
    <t>Lí-Tin-Địa- GDKTPL</t>
  </si>
  <si>
    <t>Hóa- Sinh- Địa -CNCN</t>
  </si>
  <si>
    <t>Cụm chuyên đề</t>
  </si>
  <si>
    <t>Toán, Văn, Lí</t>
  </si>
  <si>
    <t>Toán, Văn, Hóa</t>
  </si>
  <si>
    <t>Toán, Văn, Địa</t>
  </si>
  <si>
    <t>Toán, Văn, Sinh</t>
  </si>
  <si>
    <t>Toán, Văn, Sử</t>
  </si>
  <si>
    <t>Số lớp K 12</t>
  </si>
  <si>
    <t>Số lớp Toàn trường</t>
  </si>
  <si>
    <t>Hóa-  Địa-GDKTPL-CNCN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</si>
</sst>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;[Red]0.00"/>
    <numFmt numFmtId="165" formatCode="0;[Red]0"/>
    <numFmt numFmtId="166" formatCode="0.0;[Red]0.0"/>
  </numFmts>
  <fonts count="78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3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4"/>
      <name val="Arial"/>
      <family val="2"/>
    </font>
    <font>
      <b/>
      <sz val="14"/>
      <name val="Arial"/>
      <family val="2"/>
    </font>
    <font>
      <i/>
      <sz val="13"/>
      <name val="Arial"/>
      <family val="2"/>
    </font>
    <font>
      <i/>
      <sz val="14"/>
      <name val="Arial"/>
      <family val="2"/>
    </font>
    <font>
      <sz val="10"/>
      <name val="Arial"/>
      <family val="2"/>
    </font>
    <font>
      <sz val="12"/>
      <color indexed="10"/>
      <name val="Times New Roman"/>
      <family val="1"/>
    </font>
    <font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b/>
      <sz val="14"/>
      <name val="Times New Roman"/>
      <family val="1"/>
    </font>
    <font>
      <b/>
      <sz val="13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i/>
      <sz val="13"/>
      <name val="Arial"/>
      <family val="2"/>
    </font>
    <font>
      <b/>
      <sz val="16"/>
      <name val="Times New Roman"/>
      <family val="1"/>
    </font>
    <font>
      <b/>
      <sz val="10"/>
      <name val="Arial"/>
      <family val="2"/>
    </font>
    <font>
      <sz val="13"/>
      <name val="Times New Roman"/>
      <family val="1"/>
    </font>
    <font>
      <sz val="10"/>
      <color rgb="FFFF0000"/>
      <name val="Arial"/>
      <family val="2"/>
    </font>
    <font>
      <b/>
      <sz val="10"/>
      <color rgb="FF002060"/>
      <name val="Arial"/>
      <family val="2"/>
    </font>
    <font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Arial"/>
      <family val="2"/>
    </font>
    <font>
      <sz val="14"/>
      <color rgb="FF0070C0"/>
      <name val="Arial"/>
      <family val="2"/>
    </font>
    <font>
      <sz val="14"/>
      <color theme="9" tint="-0.249977111117893"/>
      <name val="Arial"/>
      <family val="2"/>
    </font>
    <font>
      <b/>
      <sz val="12"/>
      <color rgb="FFFF0000"/>
      <name val="Arial"/>
      <family val="2"/>
    </font>
    <font>
      <b/>
      <sz val="13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rgb="FFFF0000"/>
      <name val="Times New Roman"/>
      <family val="1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i/>
      <sz val="13"/>
      <color theme="3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i/>
      <sz val="12"/>
      <name val="Times New Roman"/>
      <family val="1"/>
    </font>
    <font>
      <sz val="13"/>
      <color theme="1"/>
      <name val="Arial"/>
      <family val="2"/>
    </font>
    <font>
      <b/>
      <sz val="13"/>
      <color theme="1"/>
      <name val="Times New Roman"/>
      <family val="1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sz val="13"/>
      <color theme="1"/>
      <name val="Arial"/>
      <family val="2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Arial"/>
      <family val="2"/>
    </font>
    <font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rgb="FFC00000"/>
      <name val="Times New Roman"/>
      <family val="1"/>
    </font>
    <font>
      <sz val="14"/>
      <color rgb="FFFF000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6"/>
      <color theme="1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9" tint="0.79992065187536243"/>
        <bgColor indexed="65"/>
      </patternFill>
    </fill>
    <fill>
      <patternFill patternType="solid">
        <fgColor theme="3" tint="0.799920651875362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4" tint="0.79992065187536243"/>
        <bgColor indexed="65"/>
      </patternFill>
    </fill>
    <fill>
      <patternFill patternType="solid">
        <fgColor rgb="FF92D050"/>
      </patternFill>
    </fill>
    <fill>
      <patternFill patternType="solid">
        <fgColor theme="8" tint="0.59993285927915285"/>
        <bgColor indexed="65"/>
      </patternFill>
    </fill>
    <fill>
      <patternFill patternType="solid">
        <fgColor theme="3" tint="0.39997558519241921"/>
        <bgColor indexed="65"/>
      </patternFill>
    </fill>
    <fill>
      <patternFill patternType="solid">
        <fgColor theme="4" tint="0.59993285927915285"/>
        <bgColor indexed="65"/>
      </patternFill>
    </fill>
    <fill>
      <patternFill patternType="solid">
        <fgColor theme="8" tint="0.79992065187536243"/>
        <bgColor indexed="65"/>
      </patternFill>
    </fill>
    <fill>
      <patternFill patternType="solid">
        <fgColor theme="6" tint="0.59993285927915285"/>
        <bgColor indexed="65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9" tint="0.599932859279152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00B050"/>
      </patternFill>
    </fill>
    <fill>
      <patternFill patternType="solid">
        <fgColor theme="5" tint="0.59993285927915285"/>
        <bgColor indexed="65"/>
      </patternFill>
    </fill>
    <fill>
      <patternFill patternType="solid">
        <fgColor rgb="FF7CEB99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/>
    <xf numFmtId="0" fontId="3" fillId="0" borderId="0" xfId="0" applyFont="1"/>
    <xf numFmtId="0" fontId="5" fillId="0" borderId="0" xfId="0" applyFont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0" fontId="33" fillId="0" borderId="0" xfId="0" applyFont="1"/>
    <xf numFmtId="0" fontId="1" fillId="0" borderId="16" xfId="0" applyFont="1" applyBorder="1"/>
    <xf numFmtId="49" fontId="2" fillId="0" borderId="17" xfId="0" applyNumberFormat="1" applyFont="1" applyBorder="1" applyAlignment="1">
      <alignment horizontal="center"/>
    </xf>
    <xf numFmtId="49" fontId="2" fillId="0" borderId="0" xfId="0" applyNumberFormat="1" applyFont="1"/>
    <xf numFmtId="49" fontId="3" fillId="0" borderId="0" xfId="0" applyNumberFormat="1" applyFont="1"/>
    <xf numFmtId="49" fontId="0" fillId="0" borderId="0" xfId="0" applyNumberFormat="1"/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1" xfId="0" applyNumberFormat="1" applyFont="1" applyBorder="1"/>
    <xf numFmtId="0" fontId="35" fillId="0" borderId="0" xfId="0" applyFont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0" fillId="0" borderId="16" xfId="0" applyBorder="1"/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6" fillId="0" borderId="0" xfId="0" applyFont="1"/>
    <xf numFmtId="49" fontId="10" fillId="0" borderId="0" xfId="0" applyNumberFormat="1" applyFont="1"/>
    <xf numFmtId="0" fontId="10" fillId="0" borderId="0" xfId="0" applyFont="1"/>
    <xf numFmtId="0" fontId="4" fillId="0" borderId="0" xfId="0" applyFont="1"/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right"/>
    </xf>
    <xf numFmtId="0" fontId="11" fillId="0" borderId="30" xfId="0" applyFont="1" applyBorder="1" applyAlignment="1">
      <alignment horizontal="right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right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2" xfId="0" applyFont="1" applyBorder="1" applyAlignment="1">
      <alignment vertical="center"/>
    </xf>
    <xf numFmtId="0" fontId="11" fillId="0" borderId="43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55" xfId="0" applyNumberFormat="1" applyFont="1" applyBorder="1" applyAlignment="1">
      <alignment horizontal="center"/>
    </xf>
    <xf numFmtId="0" fontId="11" fillId="0" borderId="57" xfId="0" applyFont="1" applyBorder="1" applyAlignment="1">
      <alignment vertical="center"/>
    </xf>
    <xf numFmtId="0" fontId="37" fillId="0" borderId="0" xfId="0" applyFont="1"/>
    <xf numFmtId="0" fontId="38" fillId="0" borderId="0" xfId="0" applyFont="1"/>
    <xf numFmtId="0" fontId="39" fillId="0" borderId="42" xfId="0" applyFont="1" applyBorder="1" applyAlignment="1">
      <alignment vertical="center"/>
    </xf>
    <xf numFmtId="0" fontId="40" fillId="0" borderId="0" xfId="0" applyFont="1"/>
    <xf numFmtId="0" fontId="41" fillId="0" borderId="0" xfId="0" applyFont="1"/>
    <xf numFmtId="49" fontId="2" fillId="0" borderId="49" xfId="0" applyNumberFormat="1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42" fillId="0" borderId="39" xfId="0" applyFont="1" applyBorder="1" applyAlignment="1">
      <alignment horizontal="center"/>
    </xf>
    <xf numFmtId="0" fontId="42" fillId="0" borderId="37" xfId="0" applyFont="1" applyBorder="1" applyAlignment="1">
      <alignment horizontal="center"/>
    </xf>
    <xf numFmtId="0" fontId="42" fillId="0" borderId="31" xfId="0" applyFont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43" fillId="0" borderId="37" xfId="0" applyFont="1" applyBorder="1" applyAlignment="1">
      <alignment horizontal="center"/>
    </xf>
    <xf numFmtId="49" fontId="2" fillId="0" borderId="50" xfId="0" applyNumberFormat="1" applyFont="1" applyBorder="1" applyAlignment="1">
      <alignment horizontal="center"/>
    </xf>
    <xf numFmtId="49" fontId="2" fillId="0" borderId="52" xfId="0" applyNumberFormat="1" applyFont="1" applyBorder="1" applyAlignment="1">
      <alignment horizontal="center"/>
    </xf>
    <xf numFmtId="0" fontId="44" fillId="0" borderId="26" xfId="0" applyFont="1" applyBorder="1" applyAlignment="1">
      <alignment horizontal="center"/>
    </xf>
    <xf numFmtId="0" fontId="44" fillId="0" borderId="27" xfId="0" applyFont="1" applyBorder="1" applyAlignment="1">
      <alignment horizontal="center"/>
    </xf>
    <xf numFmtId="0" fontId="44" fillId="0" borderId="34" xfId="0" applyFont="1" applyBorder="1" applyAlignment="1">
      <alignment horizontal="center"/>
    </xf>
    <xf numFmtId="0" fontId="17" fillId="0" borderId="0" xfId="0" applyFont="1"/>
    <xf numFmtId="0" fontId="15" fillId="0" borderId="0" xfId="0" applyFont="1"/>
    <xf numFmtId="49" fontId="2" fillId="3" borderId="21" xfId="0" applyNumberFormat="1" applyFont="1" applyFill="1" applyBorder="1" applyAlignment="1">
      <alignment horizontal="center"/>
    </xf>
    <xf numFmtId="49" fontId="6" fillId="0" borderId="52" xfId="0" applyNumberFormat="1" applyFont="1" applyBorder="1" applyAlignment="1">
      <alignment horizontal="center"/>
    </xf>
    <xf numFmtId="49" fontId="6" fillId="0" borderId="51" xfId="0" applyNumberFormat="1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0" fillId="0" borderId="26" xfId="0" applyBorder="1"/>
    <xf numFmtId="0" fontId="0" fillId="0" borderId="65" xfId="0" applyBorder="1"/>
    <xf numFmtId="49" fontId="0" fillId="0" borderId="65" xfId="0" applyNumberFormat="1" applyBorder="1"/>
    <xf numFmtId="0" fontId="35" fillId="0" borderId="65" xfId="0" applyFont="1" applyBorder="1"/>
    <xf numFmtId="0" fontId="33" fillId="0" borderId="65" xfId="0" applyFont="1" applyBorder="1"/>
    <xf numFmtId="0" fontId="11" fillId="0" borderId="6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8" fillId="4" borderId="26" xfId="0" applyFont="1" applyFill="1" applyBorder="1" applyAlignment="1">
      <alignment horizontal="center"/>
    </xf>
    <xf numFmtId="0" fontId="18" fillId="4" borderId="66" xfId="0" applyFont="1" applyFill="1" applyBorder="1" applyAlignment="1">
      <alignment horizontal="center"/>
    </xf>
    <xf numFmtId="0" fontId="18" fillId="4" borderId="34" xfId="0" applyFont="1" applyFill="1" applyBorder="1" applyAlignment="1">
      <alignment horizontal="center"/>
    </xf>
    <xf numFmtId="0" fontId="18" fillId="4" borderId="67" xfId="0" applyFont="1" applyFill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46" xfId="0" applyFont="1" applyBorder="1" applyAlignment="1">
      <alignment horizontal="center"/>
    </xf>
    <xf numFmtId="0" fontId="18" fillId="0" borderId="65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68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26" xfId="0" applyFont="1" applyBorder="1"/>
    <xf numFmtId="0" fontId="23" fillId="0" borderId="34" xfId="0" applyFont="1" applyBorder="1" applyAlignment="1">
      <alignment horizontal="center"/>
    </xf>
    <xf numFmtId="0" fontId="23" fillId="0" borderId="34" xfId="0" applyFont="1" applyBorder="1"/>
    <xf numFmtId="0" fontId="23" fillId="5" borderId="26" xfId="0" applyFont="1" applyFill="1" applyBorder="1" applyAlignment="1">
      <alignment horizontal="center"/>
    </xf>
    <xf numFmtId="0" fontId="23" fillId="6" borderId="26" xfId="0" applyFont="1" applyFill="1" applyBorder="1" applyAlignment="1">
      <alignment horizontal="center"/>
    </xf>
    <xf numFmtId="0" fontId="18" fillId="4" borderId="26" xfId="0" applyFont="1" applyFill="1" applyBorder="1" applyAlignment="1">
      <alignment horizontal="center" vertical="center"/>
    </xf>
    <xf numFmtId="0" fontId="23" fillId="3" borderId="26" xfId="0" applyFont="1" applyFill="1" applyBorder="1" applyAlignment="1">
      <alignment horizontal="center"/>
    </xf>
    <xf numFmtId="0" fontId="11" fillId="7" borderId="69" xfId="0" applyFont="1" applyFill="1" applyBorder="1" applyAlignment="1">
      <alignment horizontal="center" vertical="center"/>
    </xf>
    <xf numFmtId="0" fontId="18" fillId="4" borderId="70" xfId="0" applyFont="1" applyFill="1" applyBorder="1" applyAlignment="1">
      <alignment horizontal="center" vertical="center"/>
    </xf>
    <xf numFmtId="0" fontId="12" fillId="8" borderId="26" xfId="0" applyFont="1" applyFill="1" applyBorder="1" applyAlignment="1">
      <alignment vertical="center"/>
    </xf>
    <xf numFmtId="0" fontId="11" fillId="8" borderId="26" xfId="0" applyFont="1" applyFill="1" applyBorder="1"/>
    <xf numFmtId="0" fontId="11" fillId="8" borderId="26" xfId="0" applyFont="1" applyFill="1" applyBorder="1" applyAlignment="1">
      <alignment horizontal="center"/>
    </xf>
    <xf numFmtId="0" fontId="19" fillId="8" borderId="26" xfId="0" applyFont="1" applyFill="1" applyBorder="1"/>
    <xf numFmtId="0" fontId="0" fillId="8" borderId="26" xfId="0" applyFill="1" applyBorder="1"/>
    <xf numFmtId="0" fontId="18" fillId="9" borderId="26" xfId="0" applyFont="1" applyFill="1" applyBorder="1"/>
    <xf numFmtId="0" fontId="19" fillId="9" borderId="26" xfId="0" applyFont="1" applyFill="1" applyBorder="1"/>
    <xf numFmtId="0" fontId="0" fillId="9" borderId="26" xfId="0" applyFill="1" applyBorder="1"/>
    <xf numFmtId="0" fontId="45" fillId="0" borderId="0" xfId="0" applyFont="1"/>
    <xf numFmtId="0" fontId="20" fillId="0" borderId="0" xfId="0" applyFont="1"/>
    <xf numFmtId="0" fontId="39" fillId="10" borderId="70" xfId="0" applyFont="1" applyFill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7" borderId="70" xfId="0" applyFont="1" applyFill="1" applyBorder="1" applyAlignment="1">
      <alignment vertic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2" fillId="7" borderId="71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2" fillId="3" borderId="2" xfId="0" applyFont="1" applyFill="1" applyBorder="1"/>
    <xf numFmtId="0" fontId="2" fillId="3" borderId="4" xfId="0" applyFont="1" applyFill="1" applyBorder="1"/>
    <xf numFmtId="49" fontId="0" fillId="0" borderId="26" xfId="0" applyNumberFormat="1" applyBorder="1"/>
    <xf numFmtId="0" fontId="33" fillId="0" borderId="26" xfId="0" applyFont="1" applyBorder="1"/>
    <xf numFmtId="49" fontId="15" fillId="0" borderId="26" xfId="0" applyNumberFormat="1" applyFont="1" applyBorder="1"/>
    <xf numFmtId="0" fontId="23" fillId="8" borderId="26" xfId="0" applyFont="1" applyFill="1" applyBorder="1" applyAlignment="1">
      <alignment horizontal="center"/>
    </xf>
    <xf numFmtId="0" fontId="5" fillId="0" borderId="39" xfId="0" applyFont="1" applyBorder="1"/>
    <xf numFmtId="0" fontId="5" fillId="0" borderId="66" xfId="0" applyFont="1" applyBorder="1"/>
    <xf numFmtId="49" fontId="25" fillId="3" borderId="26" xfId="0" applyNumberFormat="1" applyFont="1" applyFill="1" applyBorder="1"/>
    <xf numFmtId="49" fontId="6" fillId="0" borderId="50" xfId="0" applyNumberFormat="1" applyFont="1" applyBorder="1" applyAlignment="1">
      <alignment horizontal="center"/>
    </xf>
    <xf numFmtId="49" fontId="2" fillId="0" borderId="51" xfId="0" applyNumberFormat="1" applyFont="1" applyBorder="1" applyAlignment="1">
      <alignment horizontal="center"/>
    </xf>
    <xf numFmtId="49" fontId="2" fillId="3" borderId="18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72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73" xfId="0" applyNumberFormat="1" applyFont="1" applyBorder="1" applyAlignment="1">
      <alignment horizontal="center"/>
    </xf>
    <xf numFmtId="49" fontId="36" fillId="0" borderId="15" xfId="0" applyNumberFormat="1" applyFont="1" applyBorder="1" applyAlignment="1">
      <alignment horizontal="center"/>
    </xf>
    <xf numFmtId="49" fontId="16" fillId="0" borderId="13" xfId="0" applyNumberFormat="1" applyFont="1" applyBorder="1" applyAlignment="1">
      <alignment horizontal="center"/>
    </xf>
    <xf numFmtId="49" fontId="2" fillId="3" borderId="51" xfId="0" applyNumberFormat="1" applyFont="1" applyFill="1" applyBorder="1" applyAlignment="1">
      <alignment horizontal="center"/>
    </xf>
    <xf numFmtId="49" fontId="2" fillId="3" borderId="50" xfId="0" applyNumberFormat="1" applyFont="1" applyFill="1" applyBorder="1" applyAlignment="1">
      <alignment horizontal="center"/>
    </xf>
    <xf numFmtId="0" fontId="34" fillId="0" borderId="26" xfId="0" applyFont="1" applyBorder="1" applyAlignment="1">
      <alignment horizontal="center"/>
    </xf>
    <xf numFmtId="0" fontId="33" fillId="0" borderId="26" xfId="0" applyFont="1" applyBorder="1" applyAlignment="1">
      <alignment horizontal="center"/>
    </xf>
    <xf numFmtId="0" fontId="23" fillId="11" borderId="26" xfId="0" applyFont="1" applyFill="1" applyBorder="1" applyAlignment="1">
      <alignment horizontal="center"/>
    </xf>
    <xf numFmtId="0" fontId="18" fillId="0" borderId="41" xfId="0" applyFont="1" applyBorder="1"/>
    <xf numFmtId="0" fontId="18" fillId="0" borderId="74" xfId="0" applyFont="1" applyBorder="1"/>
    <xf numFmtId="0" fontId="18" fillId="0" borderId="75" xfId="0" applyFont="1" applyBorder="1"/>
    <xf numFmtId="0" fontId="18" fillId="0" borderId="76" xfId="0" applyFont="1" applyBorder="1"/>
    <xf numFmtId="0" fontId="18" fillId="0" borderId="77" xfId="0" applyFont="1" applyBorder="1"/>
    <xf numFmtId="0" fontId="18" fillId="0" borderId="78" xfId="0" applyFont="1" applyBorder="1"/>
    <xf numFmtId="0" fontId="25" fillId="0" borderId="0" xfId="0" applyFont="1" applyAlignment="1">
      <alignment horizontal="center"/>
    </xf>
    <xf numFmtId="49" fontId="2" fillId="0" borderId="53" xfId="0" applyNumberFormat="1" applyFont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5" fillId="3" borderId="4" xfId="0" applyFont="1" applyFill="1" applyBorder="1" applyAlignment="1">
      <alignment horizontal="center"/>
    </xf>
    <xf numFmtId="49" fontId="2" fillId="3" borderId="79" xfId="0" applyNumberFormat="1" applyFont="1" applyFill="1" applyBorder="1" applyAlignment="1">
      <alignment horizontal="center"/>
    </xf>
    <xf numFmtId="49" fontId="2" fillId="0" borderId="79" xfId="0" applyNumberFormat="1" applyFont="1" applyBorder="1" applyAlignment="1">
      <alignment horizontal="center"/>
    </xf>
    <xf numFmtId="49" fontId="2" fillId="0" borderId="80" xfId="0" applyNumberFormat="1" applyFont="1" applyBorder="1" applyAlignment="1">
      <alignment horizontal="center"/>
    </xf>
    <xf numFmtId="49" fontId="2" fillId="0" borderId="81" xfId="0" applyNumberFormat="1" applyFont="1" applyBorder="1" applyAlignment="1">
      <alignment horizontal="center"/>
    </xf>
    <xf numFmtId="49" fontId="2" fillId="3" borderId="80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/>
    </xf>
    <xf numFmtId="0" fontId="6" fillId="0" borderId="5" xfId="0" applyFont="1" applyBorder="1"/>
    <xf numFmtId="49" fontId="46" fillId="0" borderId="0" xfId="0" applyNumberFormat="1" applyFont="1" applyAlignment="1">
      <alignment horizontal="center"/>
    </xf>
    <xf numFmtId="0" fontId="6" fillId="0" borderId="50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2" fillId="0" borderId="83" xfId="0" applyFont="1" applyBorder="1" applyAlignment="1">
      <alignment horizontal="center"/>
    </xf>
    <xf numFmtId="49" fontId="2" fillId="0" borderId="59" xfId="0" applyNumberFormat="1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/>
    <xf numFmtId="0" fontId="17" fillId="0" borderId="4" xfId="0" applyFont="1" applyBorder="1"/>
    <xf numFmtId="0" fontId="17" fillId="0" borderId="1" xfId="0" applyFont="1" applyBorder="1"/>
    <xf numFmtId="0" fontId="17" fillId="0" borderId="9" xfId="0" applyFont="1" applyBorder="1"/>
    <xf numFmtId="0" fontId="17" fillId="0" borderId="10" xfId="0" applyFont="1" applyBorder="1"/>
    <xf numFmtId="0" fontId="17" fillId="0" borderId="6" xfId="0" applyFont="1" applyBorder="1"/>
    <xf numFmtId="0" fontId="17" fillId="0" borderId="72" xfId="0" applyFont="1" applyBorder="1"/>
    <xf numFmtId="0" fontId="17" fillId="0" borderId="73" xfId="0" applyFont="1" applyBorder="1"/>
    <xf numFmtId="0" fontId="17" fillId="0" borderId="3" xfId="0" applyFont="1" applyBorder="1"/>
    <xf numFmtId="0" fontId="17" fillId="0" borderId="5" xfId="0" applyFont="1" applyBorder="1"/>
    <xf numFmtId="0" fontId="17" fillId="0" borderId="56" xfId="0" applyFont="1" applyBorder="1"/>
    <xf numFmtId="49" fontId="25" fillId="0" borderId="1" xfId="0" applyNumberFormat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49" fontId="25" fillId="3" borderId="2" xfId="0" applyNumberFormat="1" applyFont="1" applyFill="1" applyBorder="1" applyAlignment="1">
      <alignment horizontal="center"/>
    </xf>
    <xf numFmtId="49" fontId="25" fillId="0" borderId="4" xfId="0" applyNumberFormat="1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49" fontId="25" fillId="0" borderId="60" xfId="0" applyNumberFormat="1" applyFont="1" applyBorder="1" applyAlignment="1">
      <alignment horizontal="center"/>
    </xf>
    <xf numFmtId="49" fontId="25" fillId="0" borderId="56" xfId="0" applyNumberFormat="1" applyFont="1" applyBorder="1" applyAlignment="1">
      <alignment horizontal="center"/>
    </xf>
    <xf numFmtId="49" fontId="25" fillId="0" borderId="7" xfId="0" applyNumberFormat="1" applyFont="1" applyBorder="1" applyAlignment="1">
      <alignment horizontal="center"/>
    </xf>
    <xf numFmtId="0" fontId="27" fillId="0" borderId="0" xfId="0" applyFont="1"/>
    <xf numFmtId="0" fontId="25" fillId="0" borderId="0" xfId="0" applyFont="1"/>
    <xf numFmtId="0" fontId="23" fillId="0" borderId="16" xfId="0" applyFont="1" applyBorder="1"/>
    <xf numFmtId="0" fontId="25" fillId="0" borderId="16" xfId="0" applyFont="1" applyBorder="1"/>
    <xf numFmtId="49" fontId="25" fillId="0" borderId="16" xfId="0" applyNumberFormat="1" applyFont="1" applyBorder="1"/>
    <xf numFmtId="0" fontId="27" fillId="0" borderId="16" xfId="0" applyFont="1" applyBorder="1"/>
    <xf numFmtId="49" fontId="27" fillId="0" borderId="23" xfId="0" applyNumberFormat="1" applyFont="1" applyBorder="1" applyAlignment="1">
      <alignment horizontal="center"/>
    </xf>
    <xf numFmtId="0" fontId="27" fillId="0" borderId="48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32" fillId="2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49" fontId="1" fillId="0" borderId="0" xfId="0" applyNumberFormat="1" applyFont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17" fillId="8" borderId="2" xfId="0" applyFont="1" applyFill="1" applyBorder="1"/>
    <xf numFmtId="49" fontId="2" fillId="8" borderId="18" xfId="0" applyNumberFormat="1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49" fontId="2" fillId="8" borderId="50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17" fillId="8" borderId="7" xfId="0" applyFont="1" applyFill="1" applyBorder="1"/>
    <xf numFmtId="49" fontId="2" fillId="8" borderId="21" xfId="0" applyNumberFormat="1" applyFont="1" applyFill="1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49" fontId="2" fillId="8" borderId="51" xfId="0" applyNumberFormat="1" applyFont="1" applyFill="1" applyBorder="1" applyAlignment="1">
      <alignment horizontal="center"/>
    </xf>
    <xf numFmtId="0" fontId="25" fillId="0" borderId="84" xfId="0" applyFont="1" applyBorder="1" applyAlignment="1">
      <alignment horizontal="center" vertical="center" wrapText="1"/>
    </xf>
    <xf numFmtId="0" fontId="25" fillId="0" borderId="8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justify" vertical="center" wrapText="1"/>
    </xf>
    <xf numFmtId="0" fontId="17" fillId="0" borderId="42" xfId="0" applyFont="1" applyBorder="1" applyAlignment="1">
      <alignment horizontal="center" vertical="center" wrapText="1"/>
    </xf>
    <xf numFmtId="16" fontId="0" fillId="0" borderId="0" xfId="0" applyNumberFormat="1"/>
    <xf numFmtId="0" fontId="24" fillId="0" borderId="84" xfId="0" applyFont="1" applyBorder="1" applyAlignment="1">
      <alignment horizontal="center" vertical="center" wrapText="1"/>
    </xf>
    <xf numFmtId="0" fontId="24" fillId="0" borderId="85" xfId="0" applyFont="1" applyBorder="1" applyAlignment="1">
      <alignment horizontal="center" vertical="center" wrapText="1"/>
    </xf>
    <xf numFmtId="0" fontId="17" fillId="0" borderId="42" xfId="0" applyFont="1" applyBorder="1" applyAlignment="1">
      <alignment vertical="center" wrapText="1"/>
    </xf>
    <xf numFmtId="0" fontId="17" fillId="0" borderId="64" xfId="0" applyFont="1" applyBorder="1" applyAlignment="1">
      <alignment vertical="center" wrapText="1"/>
    </xf>
    <xf numFmtId="14" fontId="0" fillId="0" borderId="0" xfId="0" applyNumberFormat="1"/>
    <xf numFmtId="0" fontId="11" fillId="0" borderId="89" xfId="0" applyFont="1" applyBorder="1" applyAlignment="1">
      <alignment horizontal="center" vertical="center"/>
    </xf>
    <xf numFmtId="0" fontId="0" fillId="0" borderId="37" xfId="0" applyBorder="1"/>
    <xf numFmtId="1" fontId="11" fillId="0" borderId="26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11" fillId="0" borderId="90" xfId="0" applyFont="1" applyBorder="1" applyAlignment="1">
      <alignment horizontal="center" vertical="center"/>
    </xf>
    <xf numFmtId="0" fontId="18" fillId="12" borderId="67" xfId="0" applyFont="1" applyFill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4" fillId="4" borderId="87" xfId="0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18" fillId="4" borderId="86" xfId="0" applyFont="1" applyFill="1" applyBorder="1" applyAlignment="1">
      <alignment horizontal="center"/>
    </xf>
    <xf numFmtId="0" fontId="4" fillId="12" borderId="87" xfId="0" applyFont="1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18" fillId="12" borderId="86" xfId="0" applyFont="1" applyFill="1" applyBorder="1" applyAlignment="1">
      <alignment horizontal="center"/>
    </xf>
    <xf numFmtId="0" fontId="4" fillId="13" borderId="87" xfId="0" applyFont="1" applyFill="1" applyBorder="1" applyAlignment="1">
      <alignment horizontal="center"/>
    </xf>
    <xf numFmtId="0" fontId="0" fillId="13" borderId="16" xfId="0" applyFill="1" applyBorder="1" applyAlignment="1">
      <alignment horizontal="center"/>
    </xf>
    <xf numFmtId="0" fontId="4" fillId="13" borderId="91" xfId="0" applyFont="1" applyFill="1" applyBorder="1" applyAlignment="1">
      <alignment horizontal="center"/>
    </xf>
    <xf numFmtId="0" fontId="18" fillId="13" borderId="86" xfId="0" applyFont="1" applyFill="1" applyBorder="1" applyAlignment="1">
      <alignment horizontal="center"/>
    </xf>
    <xf numFmtId="0" fontId="18" fillId="3" borderId="30" xfId="0" applyFont="1" applyFill="1" applyBorder="1" applyAlignment="1">
      <alignment horizontal="center"/>
    </xf>
    <xf numFmtId="0" fontId="18" fillId="3" borderId="88" xfId="0" applyFont="1" applyFill="1" applyBorder="1" applyAlignment="1">
      <alignment horizontal="center"/>
    </xf>
    <xf numFmtId="0" fontId="18" fillId="12" borderId="92" xfId="0" applyFont="1" applyFill="1" applyBorder="1" applyAlignment="1">
      <alignment horizontal="center"/>
    </xf>
    <xf numFmtId="1" fontId="18" fillId="12" borderId="67" xfId="0" applyNumberFormat="1" applyFont="1" applyFill="1" applyBorder="1" applyAlignment="1">
      <alignment horizontal="center"/>
    </xf>
    <xf numFmtId="0" fontId="31" fillId="12" borderId="67" xfId="0" applyFont="1" applyFill="1" applyBorder="1"/>
    <xf numFmtId="0" fontId="18" fillId="12" borderId="7" xfId="0" applyFont="1" applyFill="1" applyBorder="1" applyAlignment="1">
      <alignment horizontal="center" vertical="center"/>
    </xf>
    <xf numFmtId="0" fontId="18" fillId="12" borderId="36" xfId="0" applyFont="1" applyFill="1" applyBorder="1" applyAlignment="1">
      <alignment horizontal="center"/>
    </xf>
    <xf numFmtId="0" fontId="18" fillId="12" borderId="86" xfId="0" applyFont="1" applyFill="1" applyBorder="1" applyAlignment="1">
      <alignment horizontal="center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5" fillId="3" borderId="0" xfId="0" applyFont="1" applyFill="1"/>
    <xf numFmtId="16" fontId="15" fillId="3" borderId="0" xfId="0" applyNumberFormat="1" applyFont="1" applyFill="1"/>
    <xf numFmtId="0" fontId="24" fillId="0" borderId="0" xfId="0" applyFont="1" applyAlignment="1">
      <alignment horizontal="center" vertical="center"/>
    </xf>
    <xf numFmtId="14" fontId="15" fillId="3" borderId="0" xfId="0" applyNumberFormat="1" applyFont="1" applyFill="1"/>
    <xf numFmtId="0" fontId="17" fillId="0" borderId="5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6" xfId="0" applyFont="1" applyBorder="1" applyAlignment="1">
      <alignment vertical="center" wrapText="1"/>
    </xf>
    <xf numFmtId="0" fontId="17" fillId="0" borderId="84" xfId="0" applyFont="1" applyBorder="1" applyAlignment="1">
      <alignment horizontal="center" vertical="center" wrapText="1"/>
    </xf>
    <xf numFmtId="0" fontId="17" fillId="0" borderId="84" xfId="0" applyFont="1" applyBorder="1" applyAlignment="1">
      <alignment vertical="center" wrapText="1"/>
    </xf>
    <xf numFmtId="0" fontId="24" fillId="0" borderId="26" xfId="0" applyFont="1" applyBorder="1" applyAlignment="1">
      <alignment horizontal="center" vertical="center" wrapText="1"/>
    </xf>
    <xf numFmtId="0" fontId="17" fillId="0" borderId="70" xfId="0" applyFont="1" applyBorder="1" applyAlignment="1">
      <alignment vertical="center" wrapText="1"/>
    </xf>
    <xf numFmtId="0" fontId="17" fillId="0" borderId="8" xfId="0" applyFont="1" applyBorder="1"/>
    <xf numFmtId="0" fontId="9" fillId="0" borderId="8" xfId="0" applyFont="1" applyBorder="1"/>
    <xf numFmtId="16" fontId="15" fillId="0" borderId="0" xfId="0" applyNumberFormat="1" applyFont="1"/>
    <xf numFmtId="0" fontId="17" fillId="0" borderId="26" xfId="0" applyFont="1" applyBorder="1"/>
    <xf numFmtId="0" fontId="17" fillId="0" borderId="26" xfId="0" applyFont="1" applyBorder="1" applyAlignment="1">
      <alignment horizontal="center"/>
    </xf>
    <xf numFmtId="0" fontId="17" fillId="4" borderId="26" xfId="0" applyFont="1" applyFill="1" applyBorder="1"/>
    <xf numFmtId="0" fontId="17" fillId="8" borderId="26" xfId="0" applyFont="1" applyFill="1" applyBorder="1"/>
    <xf numFmtId="0" fontId="17" fillId="3" borderId="26" xfId="0" applyFont="1" applyFill="1" applyBorder="1"/>
    <xf numFmtId="0" fontId="17" fillId="0" borderId="95" xfId="0" applyFont="1" applyBorder="1" applyAlignment="1">
      <alignment horizontal="center"/>
    </xf>
    <xf numFmtId="0" fontId="17" fillId="5" borderId="26" xfId="0" applyFont="1" applyFill="1" applyBorder="1"/>
    <xf numFmtId="0" fontId="17" fillId="5" borderId="26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/>
    </xf>
    <xf numFmtId="0" fontId="17" fillId="8" borderId="26" xfId="0" applyFont="1" applyFill="1" applyBorder="1" applyAlignment="1">
      <alignment horizontal="center"/>
    </xf>
    <xf numFmtId="0" fontId="17" fillId="6" borderId="26" xfId="0" applyFont="1" applyFill="1" applyBorder="1"/>
    <xf numFmtId="0" fontId="17" fillId="6" borderId="26" xfId="0" applyFont="1" applyFill="1" applyBorder="1" applyAlignment="1">
      <alignment horizontal="center"/>
    </xf>
    <xf numFmtId="0" fontId="17" fillId="4" borderId="26" xfId="0" applyFont="1" applyFill="1" applyBorder="1" applyAlignment="1">
      <alignment horizontal="center"/>
    </xf>
    <xf numFmtId="0" fontId="17" fillId="14" borderId="26" xfId="0" applyFont="1" applyFill="1" applyBorder="1"/>
    <xf numFmtId="0" fontId="17" fillId="14" borderId="26" xfId="0" applyFont="1" applyFill="1" applyBorder="1" applyAlignment="1">
      <alignment horizontal="center"/>
    </xf>
    <xf numFmtId="0" fontId="17" fillId="15" borderId="26" xfId="0" applyFont="1" applyFill="1" applyBorder="1"/>
    <xf numFmtId="0" fontId="17" fillId="15" borderId="26" xfId="0" applyFont="1" applyFill="1" applyBorder="1" applyAlignment="1">
      <alignment horizontal="center"/>
    </xf>
    <xf numFmtId="0" fontId="24" fillId="16" borderId="26" xfId="0" applyFont="1" applyFill="1" applyBorder="1"/>
    <xf numFmtId="0" fontId="24" fillId="16" borderId="26" xfId="0" applyFont="1" applyFill="1" applyBorder="1" applyAlignment="1">
      <alignment horizontal="center"/>
    </xf>
    <xf numFmtId="0" fontId="24" fillId="6" borderId="26" xfId="0" applyFont="1" applyFill="1" applyBorder="1"/>
    <xf numFmtId="0" fontId="24" fillId="4" borderId="26" xfId="0" applyFont="1" applyFill="1" applyBorder="1"/>
    <xf numFmtId="0" fontId="24" fillId="5" borderId="26" xfId="0" applyFont="1" applyFill="1" applyBorder="1"/>
    <xf numFmtId="0" fontId="24" fillId="8" borderId="26" xfId="0" applyFont="1" applyFill="1" applyBorder="1"/>
    <xf numFmtId="0" fontId="24" fillId="3" borderId="26" xfId="0" applyFont="1" applyFill="1" applyBorder="1"/>
    <xf numFmtId="0" fontId="24" fillId="14" borderId="26" xfId="0" applyFont="1" applyFill="1" applyBorder="1"/>
    <xf numFmtId="0" fontId="24" fillId="15" borderId="26" xfId="0" applyFont="1" applyFill="1" applyBorder="1"/>
    <xf numFmtId="0" fontId="24" fillId="0" borderId="26" xfId="0" applyFont="1" applyBorder="1"/>
    <xf numFmtId="0" fontId="24" fillId="17" borderId="26" xfId="0" applyFont="1" applyFill="1" applyBorder="1" applyAlignment="1">
      <alignment horizontal="center"/>
    </xf>
    <xf numFmtId="0" fontId="47" fillId="6" borderId="26" xfId="0" applyFont="1" applyFill="1" applyBorder="1" applyAlignment="1">
      <alignment horizontal="center"/>
    </xf>
    <xf numFmtId="0" fontId="47" fillId="12" borderId="26" xfId="0" applyFont="1" applyFill="1" applyBorder="1" applyAlignment="1">
      <alignment horizontal="center"/>
    </xf>
    <xf numFmtId="0" fontId="47" fillId="18" borderId="26" xfId="0" applyFont="1" applyFill="1" applyBorder="1" applyAlignment="1">
      <alignment horizontal="center"/>
    </xf>
    <xf numFmtId="0" fontId="47" fillId="3" borderId="26" xfId="0" applyFont="1" applyFill="1" applyBorder="1" applyAlignment="1">
      <alignment horizontal="center"/>
    </xf>
    <xf numFmtId="0" fontId="47" fillId="15" borderId="26" xfId="0" applyFont="1" applyFill="1" applyBorder="1" applyAlignment="1">
      <alignment horizontal="center"/>
    </xf>
    <xf numFmtId="0" fontId="24" fillId="19" borderId="26" xfId="0" applyFont="1" applyFill="1" applyBorder="1" applyAlignment="1">
      <alignment horizontal="center"/>
    </xf>
    <xf numFmtId="0" fontId="47" fillId="9" borderId="26" xfId="0" applyFont="1" applyFill="1" applyBorder="1" applyAlignment="1">
      <alignment horizontal="center"/>
    </xf>
    <xf numFmtId="0" fontId="47" fillId="0" borderId="26" xfId="0" applyFont="1" applyBorder="1" applyAlignment="1">
      <alignment horizontal="center"/>
    </xf>
    <xf numFmtId="0" fontId="24" fillId="0" borderId="70" xfId="0" applyFont="1" applyBorder="1" applyAlignment="1">
      <alignment horizontal="center"/>
    </xf>
    <xf numFmtId="0" fontId="47" fillId="0" borderId="7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4" fillId="0" borderId="0" xfId="0" applyFont="1"/>
    <xf numFmtId="0" fontId="47" fillId="0" borderId="0" xfId="0" applyFont="1" applyAlignment="1">
      <alignment horizontal="center"/>
    </xf>
    <xf numFmtId="0" fontId="24" fillId="0" borderId="65" xfId="0" applyFont="1" applyBorder="1" applyAlignment="1">
      <alignment vertical="center"/>
    </xf>
    <xf numFmtId="49" fontId="17" fillId="0" borderId="26" xfId="0" applyNumberFormat="1" applyFont="1" applyBorder="1" applyAlignment="1">
      <alignment horizontal="center"/>
    </xf>
    <xf numFmtId="0" fontId="17" fillId="12" borderId="26" xfId="0" applyFont="1" applyFill="1" applyBorder="1"/>
    <xf numFmtId="0" fontId="17" fillId="12" borderId="26" xfId="0" applyFont="1" applyFill="1" applyBorder="1" applyAlignment="1">
      <alignment horizontal="center"/>
    </xf>
    <xf numFmtId="0" fontId="24" fillId="12" borderId="26" xfId="0" applyFont="1" applyFill="1" applyBorder="1"/>
    <xf numFmtId="0" fontId="24" fillId="12" borderId="26" xfId="0" applyFont="1" applyFill="1" applyBorder="1" applyAlignment="1">
      <alignment horizontal="center"/>
    </xf>
    <xf numFmtId="49" fontId="17" fillId="4" borderId="26" xfId="0" applyNumberFormat="1" applyFont="1" applyFill="1" applyBorder="1" applyAlignment="1">
      <alignment horizontal="center"/>
    </xf>
    <xf numFmtId="49" fontId="17" fillId="12" borderId="26" xfId="0" applyNumberFormat="1" applyFont="1" applyFill="1" applyBorder="1" applyAlignment="1">
      <alignment horizontal="center"/>
    </xf>
    <xf numFmtId="0" fontId="24" fillId="20" borderId="26" xfId="0" applyFont="1" applyFill="1" applyBorder="1" applyAlignment="1">
      <alignment horizontal="center"/>
    </xf>
    <xf numFmtId="0" fontId="25" fillId="0" borderId="26" xfId="0" applyFont="1" applyBorder="1"/>
    <xf numFmtId="0" fontId="28" fillId="0" borderId="26" xfId="0" applyFont="1" applyBorder="1" applyAlignment="1">
      <alignment horizontal="center"/>
    </xf>
    <xf numFmtId="49" fontId="48" fillId="0" borderId="26" xfId="0" applyNumberFormat="1" applyFont="1" applyBorder="1" applyAlignment="1">
      <alignment vertical="center"/>
    </xf>
    <xf numFmtId="49" fontId="50" fillId="0" borderId="26" xfId="0" applyNumberFormat="1" applyFont="1" applyBorder="1" applyAlignment="1">
      <alignment vertical="center"/>
    </xf>
    <xf numFmtId="0" fontId="50" fillId="0" borderId="26" xfId="0" applyFont="1" applyBorder="1" applyAlignment="1">
      <alignment vertical="center"/>
    </xf>
    <xf numFmtId="0" fontId="48" fillId="0" borderId="26" xfId="0" applyFont="1" applyBorder="1" applyAlignment="1">
      <alignment horizontal="center"/>
    </xf>
    <xf numFmtId="0" fontId="50" fillId="0" borderId="26" xfId="0" applyFont="1" applyBorder="1" applyAlignment="1">
      <alignment horizontal="center" vertical="center"/>
    </xf>
    <xf numFmtId="49" fontId="50" fillId="0" borderId="26" xfId="0" applyNumberFormat="1" applyFont="1" applyBorder="1" applyAlignment="1">
      <alignment horizontal="center" vertical="center"/>
    </xf>
    <xf numFmtId="0" fontId="48" fillId="0" borderId="26" xfId="0" applyFont="1" applyBorder="1" applyAlignment="1">
      <alignment horizontal="center" vertical="center"/>
    </xf>
    <xf numFmtId="0" fontId="50" fillId="0" borderId="26" xfId="0" applyFont="1" applyBorder="1" applyAlignment="1">
      <alignment horizontal="center"/>
    </xf>
    <xf numFmtId="0" fontId="50" fillId="0" borderId="26" xfId="0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wrapText="1"/>
    </xf>
    <xf numFmtId="0" fontId="48" fillId="0" borderId="26" xfId="0" applyFont="1" applyBorder="1" applyAlignment="1">
      <alignment vertical="center"/>
    </xf>
    <xf numFmtId="0" fontId="49" fillId="0" borderId="100" xfId="0" applyFont="1" applyBorder="1" applyAlignment="1">
      <alignment horizontal="left" vertical="center"/>
    </xf>
    <xf numFmtId="0" fontId="49" fillId="0" borderId="96" xfId="0" applyFont="1" applyBorder="1" applyAlignment="1">
      <alignment horizontal="left" vertical="center"/>
    </xf>
    <xf numFmtId="0" fontId="49" fillId="0" borderId="97" xfId="0" applyFont="1" applyBorder="1" applyAlignment="1">
      <alignment vertical="center"/>
    </xf>
    <xf numFmtId="0" fontId="49" fillId="0" borderId="98" xfId="0" applyFont="1" applyBorder="1" applyAlignment="1">
      <alignment vertical="center"/>
    </xf>
    <xf numFmtId="0" fontId="49" fillId="0" borderId="103" xfId="0" applyFont="1" applyBorder="1" applyAlignment="1">
      <alignment horizontal="left" vertical="center"/>
    </xf>
    <xf numFmtId="0" fontId="49" fillId="0" borderId="104" xfId="0" applyFont="1" applyBorder="1" applyAlignment="1">
      <alignment vertical="center"/>
    </xf>
    <xf numFmtId="0" fontId="49" fillId="0" borderId="105" xfId="0" applyFont="1" applyBorder="1" applyAlignment="1">
      <alignment vertical="center"/>
    </xf>
    <xf numFmtId="0" fontId="56" fillId="0" borderId="70" xfId="0" applyFont="1" applyBorder="1"/>
    <xf numFmtId="0" fontId="50" fillId="0" borderId="37" xfId="0" applyFont="1" applyBorder="1" applyAlignment="1">
      <alignment horizontal="center" vertical="center"/>
    </xf>
    <xf numFmtId="0" fontId="50" fillId="0" borderId="37" xfId="0" applyFont="1" applyBorder="1" applyAlignment="1">
      <alignment horizontal="center"/>
    </xf>
    <xf numFmtId="1" fontId="48" fillId="0" borderId="27" xfId="0" applyNumberFormat="1" applyFont="1" applyBorder="1" applyAlignment="1">
      <alignment vertical="center"/>
    </xf>
    <xf numFmtId="49" fontId="48" fillId="0" borderId="27" xfId="0" applyNumberFormat="1" applyFont="1" applyBorder="1" applyAlignment="1">
      <alignment vertical="center"/>
    </xf>
    <xf numFmtId="0" fontId="48" fillId="0" borderId="37" xfId="0" applyFont="1" applyBorder="1" applyAlignment="1">
      <alignment vertical="center"/>
    </xf>
    <xf numFmtId="0" fontId="48" fillId="0" borderId="93" xfId="0" applyFont="1" applyBorder="1" applyAlignment="1">
      <alignment horizontal="center" vertical="center"/>
    </xf>
    <xf numFmtId="49" fontId="50" fillId="0" borderId="27" xfId="0" applyNumberFormat="1" applyFont="1" applyBorder="1" applyAlignment="1">
      <alignment vertical="center"/>
    </xf>
    <xf numFmtId="0" fontId="48" fillId="0" borderId="37" xfId="0" applyFont="1" applyBorder="1" applyAlignment="1">
      <alignment horizontal="center" vertical="center"/>
    </xf>
    <xf numFmtId="0" fontId="48" fillId="0" borderId="37" xfId="0" applyFont="1" applyBorder="1" applyAlignment="1">
      <alignment horizontal="center" vertical="center" wrapText="1"/>
    </xf>
    <xf numFmtId="1" fontId="48" fillId="0" borderId="37" xfId="0" applyNumberFormat="1" applyFont="1" applyBorder="1" applyAlignment="1">
      <alignment horizontal="center" wrapText="1"/>
    </xf>
    <xf numFmtId="0" fontId="48" fillId="0" borderId="27" xfId="0" applyFont="1" applyBorder="1" applyAlignment="1">
      <alignment horizontal="center" vertical="center"/>
    </xf>
    <xf numFmtId="0" fontId="50" fillId="0" borderId="27" xfId="0" applyFont="1" applyBorder="1" applyAlignment="1">
      <alignment horizontal="center" vertical="center"/>
    </xf>
    <xf numFmtId="0" fontId="50" fillId="0" borderId="27" xfId="0" applyFont="1" applyBorder="1" applyAlignment="1">
      <alignment horizontal="center" vertical="center" wrapText="1"/>
    </xf>
    <xf numFmtId="0" fontId="50" fillId="0" borderId="27" xfId="0" applyFont="1" applyBorder="1" applyAlignment="1">
      <alignment horizontal="center" wrapText="1"/>
    </xf>
    <xf numFmtId="49" fontId="50" fillId="0" borderId="93" xfId="0" applyNumberFormat="1" applyFont="1" applyBorder="1" applyAlignment="1">
      <alignment horizontal="center" vertical="center"/>
    </xf>
    <xf numFmtId="0" fontId="50" fillId="0" borderId="93" xfId="0" applyFont="1" applyBorder="1" applyAlignment="1">
      <alignment horizontal="center" vertical="center"/>
    </xf>
    <xf numFmtId="0" fontId="50" fillId="0" borderId="93" xfId="0" applyFont="1" applyBorder="1" applyAlignment="1">
      <alignment horizontal="center"/>
    </xf>
    <xf numFmtId="1" fontId="17" fillId="4" borderId="26" xfId="0" applyNumberFormat="1" applyFont="1" applyFill="1" applyBorder="1" applyAlignment="1">
      <alignment horizontal="center"/>
    </xf>
    <xf numFmtId="1" fontId="17" fillId="0" borderId="26" xfId="0" applyNumberFormat="1" applyFont="1" applyBorder="1" applyAlignment="1">
      <alignment horizontal="center"/>
    </xf>
    <xf numFmtId="1" fontId="17" fillId="12" borderId="26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4" fillId="12" borderId="26" xfId="0" applyFont="1" applyFill="1" applyBorder="1" applyAlignment="1">
      <alignment horizontal="center" wrapText="1"/>
    </xf>
    <xf numFmtId="0" fontId="57" fillId="0" borderId="0" xfId="0" applyFont="1"/>
    <xf numFmtId="0" fontId="57" fillId="0" borderId="0" xfId="0" applyFont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3" borderId="67" xfId="0" applyFont="1" applyFill="1" applyBorder="1" applyAlignment="1">
      <alignment horizontal="center"/>
    </xf>
    <xf numFmtId="0" fontId="6" fillId="21" borderId="27" xfId="0" applyFont="1" applyFill="1" applyBorder="1" applyAlignment="1">
      <alignment horizontal="center"/>
    </xf>
    <xf numFmtId="0" fontId="6" fillId="21" borderId="26" xfId="0" applyFont="1" applyFill="1" applyBorder="1" applyAlignment="1">
      <alignment horizontal="center"/>
    </xf>
    <xf numFmtId="0" fontId="6" fillId="21" borderId="67" xfId="0" applyFont="1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6" xfId="0" applyFont="1" applyFill="1" applyBorder="1" applyAlignment="1">
      <alignment horizontal="center"/>
    </xf>
    <xf numFmtId="0" fontId="6" fillId="8" borderId="67" xfId="0" applyFont="1" applyFill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12" borderId="27" xfId="0" applyFont="1" applyFill="1" applyBorder="1" applyAlignment="1">
      <alignment horizontal="center"/>
    </xf>
    <xf numFmtId="0" fontId="6" fillId="0" borderId="67" xfId="0" applyFont="1" applyBorder="1"/>
    <xf numFmtId="0" fontId="6" fillId="0" borderId="27" xfId="0" applyFont="1" applyBorder="1"/>
    <xf numFmtId="0" fontId="6" fillId="12" borderId="26" xfId="0" applyFont="1" applyFill="1" applyBorder="1" applyAlignment="1">
      <alignment horizontal="center"/>
    </xf>
    <xf numFmtId="0" fontId="2" fillId="0" borderId="67" xfId="0" applyFont="1" applyBorder="1"/>
    <xf numFmtId="0" fontId="2" fillId="0" borderId="27" xfId="0" applyFont="1" applyBorder="1"/>
    <xf numFmtId="0" fontId="6" fillId="0" borderId="130" xfId="0" applyFont="1" applyBorder="1"/>
    <xf numFmtId="0" fontId="6" fillId="0" borderId="75" xfId="0" applyFont="1" applyBorder="1"/>
    <xf numFmtId="0" fontId="6" fillId="12" borderId="93" xfId="0" applyFont="1" applyFill="1" applyBorder="1" applyAlignment="1">
      <alignment horizontal="center"/>
    </xf>
    <xf numFmtId="0" fontId="2" fillId="0" borderId="94" xfId="0" applyFont="1" applyBorder="1"/>
    <xf numFmtId="0" fontId="57" fillId="0" borderId="27" xfId="0" applyFont="1" applyBorder="1"/>
    <xf numFmtId="0" fontId="6" fillId="0" borderId="26" xfId="0" applyFont="1" applyBorder="1" applyAlignment="1">
      <alignment horizontal="center"/>
    </xf>
    <xf numFmtId="0" fontId="58" fillId="0" borderId="67" xfId="0" applyFont="1" applyBorder="1"/>
    <xf numFmtId="0" fontId="58" fillId="0" borderId="27" xfId="0" applyFont="1" applyBorder="1"/>
    <xf numFmtId="0" fontId="58" fillId="0" borderId="26" xfId="0" applyFont="1" applyBorder="1"/>
    <xf numFmtId="0" fontId="57" fillId="0" borderId="26" xfId="0" applyFont="1" applyBorder="1" applyAlignment="1">
      <alignment horizontal="center"/>
    </xf>
    <xf numFmtId="0" fontId="1" fillId="0" borderId="67" xfId="0" applyFont="1" applyBorder="1"/>
    <xf numFmtId="0" fontId="1" fillId="0" borderId="27" xfId="0" applyFont="1" applyBorder="1"/>
    <xf numFmtId="0" fontId="1" fillId="0" borderId="26" xfId="0" applyFont="1" applyBorder="1"/>
    <xf numFmtId="0" fontId="6" fillId="12" borderId="143" xfId="0" applyFont="1" applyFill="1" applyBorder="1" applyAlignment="1">
      <alignment horizontal="center"/>
    </xf>
    <xf numFmtId="0" fontId="2" fillId="0" borderId="86" xfId="0" applyFont="1" applyBorder="1"/>
    <xf numFmtId="0" fontId="57" fillId="0" borderId="87" xfId="0" applyFont="1" applyBorder="1"/>
    <xf numFmtId="0" fontId="57" fillId="0" borderId="28" xfId="0" applyFont="1" applyBorder="1" applyAlignment="1">
      <alignment horizontal="center"/>
    </xf>
    <xf numFmtId="0" fontId="57" fillId="0" borderId="86" xfId="0" applyFont="1" applyBorder="1"/>
    <xf numFmtId="0" fontId="6" fillId="0" borderId="88" xfId="0" applyFont="1" applyBorder="1" applyAlignment="1">
      <alignment horizontal="center"/>
    </xf>
    <xf numFmtId="0" fontId="49" fillId="0" borderId="111" xfId="0" applyFont="1" applyBorder="1" applyAlignment="1">
      <alignment horizontal="left" vertical="center"/>
    </xf>
    <xf numFmtId="0" fontId="49" fillId="0" borderId="139" xfId="0" applyFont="1" applyBorder="1" applyAlignment="1">
      <alignment vertical="center"/>
    </xf>
    <xf numFmtId="0" fontId="49" fillId="0" borderId="110" xfId="0" applyFont="1" applyBorder="1" applyAlignment="1">
      <alignment vertical="center"/>
    </xf>
    <xf numFmtId="0" fontId="49" fillId="0" borderId="113" xfId="0" applyFont="1" applyBorder="1" applyAlignment="1">
      <alignment vertical="center"/>
    </xf>
    <xf numFmtId="0" fontId="49" fillId="0" borderId="111" xfId="0" applyFont="1" applyBorder="1" applyAlignment="1">
      <alignment vertical="center"/>
    </xf>
    <xf numFmtId="0" fontId="59" fillId="0" borderId="0" xfId="0" applyFont="1"/>
    <xf numFmtId="0" fontId="59" fillId="0" borderId="70" xfId="0" applyFont="1" applyBorder="1"/>
    <xf numFmtId="0" fontId="48" fillId="0" borderId="70" xfId="0" applyFont="1" applyBorder="1" applyAlignment="1">
      <alignment horizontal="center" vertical="center"/>
    </xf>
    <xf numFmtId="0" fontId="61" fillId="0" borderId="56" xfId="0" applyFont="1" applyBorder="1"/>
    <xf numFmtId="0" fontId="48" fillId="0" borderId="95" xfId="0" applyFont="1" applyBorder="1" applyAlignment="1">
      <alignment horizontal="center" vertical="center"/>
    </xf>
    <xf numFmtId="49" fontId="50" fillId="0" borderId="37" xfId="0" applyNumberFormat="1" applyFont="1" applyBorder="1" applyAlignment="1">
      <alignment horizontal="center" vertical="center"/>
    </xf>
    <xf numFmtId="49" fontId="59" fillId="0" borderId="132" xfId="0" applyNumberFormat="1" applyFont="1" applyBorder="1"/>
    <xf numFmtId="1" fontId="60" fillId="0" borderId="130" xfId="0" applyNumberFormat="1" applyFont="1" applyBorder="1"/>
    <xf numFmtId="49" fontId="59" fillId="0" borderId="70" xfId="0" applyNumberFormat="1" applyFont="1" applyBorder="1"/>
    <xf numFmtId="1" fontId="63" fillId="0" borderId="70" xfId="0" applyNumberFormat="1" applyFont="1" applyBorder="1"/>
    <xf numFmtId="1" fontId="63" fillId="0" borderId="132" xfId="0" applyNumberFormat="1" applyFont="1" applyBorder="1"/>
    <xf numFmtId="49" fontId="61" fillId="0" borderId="130" xfId="0" applyNumberFormat="1" applyFont="1" applyBorder="1"/>
    <xf numFmtId="49" fontId="61" fillId="0" borderId="70" xfId="0" applyNumberFormat="1" applyFont="1" applyBorder="1"/>
    <xf numFmtId="1" fontId="62" fillId="0" borderId="132" xfId="0" applyNumberFormat="1" applyFont="1" applyBorder="1"/>
    <xf numFmtId="0" fontId="61" fillId="0" borderId="31" xfId="0" applyFont="1" applyBorder="1" applyAlignment="1">
      <alignment horizontal="center"/>
    </xf>
    <xf numFmtId="0" fontId="61" fillId="0" borderId="35" xfId="0" applyFont="1" applyBorder="1" applyAlignment="1">
      <alignment horizontal="center"/>
    </xf>
    <xf numFmtId="0" fontId="61" fillId="0" borderId="29" xfId="0" applyFont="1" applyBorder="1"/>
    <xf numFmtId="0" fontId="61" fillId="0" borderId="95" xfId="0" applyFont="1" applyBorder="1"/>
    <xf numFmtId="0" fontId="61" fillId="0" borderId="70" xfId="0" applyFont="1" applyBorder="1"/>
    <xf numFmtId="1" fontId="60" fillId="0" borderId="130" xfId="0" applyNumberFormat="1" applyFont="1" applyBorder="1" applyAlignment="1">
      <alignment horizontal="center"/>
    </xf>
    <xf numFmtId="0" fontId="63" fillId="0" borderId="27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30" xfId="0" applyFont="1" applyBorder="1" applyAlignment="1">
      <alignment horizontal="center"/>
    </xf>
    <xf numFmtId="0" fontId="59" fillId="0" borderId="95" xfId="0" applyFont="1" applyBorder="1" applyAlignment="1">
      <alignment horizontal="center"/>
    </xf>
    <xf numFmtId="0" fontId="59" fillId="0" borderId="70" xfId="0" applyFont="1" applyBorder="1" applyAlignment="1">
      <alignment horizontal="center"/>
    </xf>
    <xf numFmtId="49" fontId="59" fillId="0" borderId="26" xfId="0" applyNumberFormat="1" applyFont="1" applyBorder="1"/>
    <xf numFmtId="1" fontId="62" fillId="0" borderId="26" xfId="0" applyNumberFormat="1" applyFont="1" applyBorder="1"/>
    <xf numFmtId="0" fontId="59" fillId="0" borderId="26" xfId="0" applyFont="1" applyBorder="1"/>
    <xf numFmtId="0" fontId="62" fillId="0" borderId="26" xfId="0" applyFont="1" applyBorder="1"/>
    <xf numFmtId="1" fontId="62" fillId="0" borderId="37" xfId="0" applyNumberFormat="1" applyFont="1" applyBorder="1"/>
    <xf numFmtId="0" fontId="59" fillId="0" borderId="27" xfId="0" applyFont="1" applyBorder="1" applyAlignment="1">
      <alignment horizontal="center"/>
    </xf>
    <xf numFmtId="0" fontId="62" fillId="0" borderId="130" xfId="0" applyFont="1" applyBorder="1"/>
    <xf numFmtId="0" fontId="62" fillId="0" borderId="70" xfId="0" applyFont="1" applyBorder="1"/>
    <xf numFmtId="0" fontId="62" fillId="0" borderId="132" xfId="0" applyFont="1" applyBorder="1"/>
    <xf numFmtId="0" fontId="62" fillId="0" borderId="94" xfId="0" applyFont="1" applyBorder="1"/>
    <xf numFmtId="0" fontId="62" fillId="0" borderId="56" xfId="0" applyFont="1" applyBorder="1"/>
    <xf numFmtId="0" fontId="62" fillId="0" borderId="95" xfId="0" applyFont="1" applyBorder="1"/>
    <xf numFmtId="0" fontId="61" fillId="0" borderId="130" xfId="0" applyFont="1" applyBorder="1"/>
    <xf numFmtId="0" fontId="63" fillId="0" borderId="132" xfId="0" applyFont="1" applyBorder="1"/>
    <xf numFmtId="0" fontId="63" fillId="0" borderId="94" xfId="0" applyFont="1" applyBorder="1"/>
    <xf numFmtId="0" fontId="61" fillId="0" borderId="94" xfId="0" applyFont="1" applyBorder="1"/>
    <xf numFmtId="0" fontId="56" fillId="0" borderId="0" xfId="0" applyFont="1"/>
    <xf numFmtId="49" fontId="65" fillId="0" borderId="38" xfId="0" applyNumberFormat="1" applyFont="1" applyBorder="1" applyAlignment="1">
      <alignment horizontal="center"/>
    </xf>
    <xf numFmtId="1" fontId="65" fillId="0" borderId="87" xfId="0" applyNumberFormat="1" applyFont="1" applyBorder="1" applyAlignment="1">
      <alignment horizontal="center"/>
    </xf>
    <xf numFmtId="49" fontId="65" fillId="0" borderId="28" xfId="0" applyNumberFormat="1" applyFont="1" applyBorder="1" applyAlignment="1">
      <alignment horizontal="center"/>
    </xf>
    <xf numFmtId="1" fontId="65" fillId="0" borderId="28" xfId="0" applyNumberFormat="1" applyFont="1" applyBorder="1" applyAlignment="1">
      <alignment horizontal="center"/>
    </xf>
    <xf numFmtId="1" fontId="65" fillId="0" borderId="38" xfId="0" applyNumberFormat="1" applyFont="1" applyBorder="1" applyAlignment="1">
      <alignment horizontal="center"/>
    </xf>
    <xf numFmtId="0" fontId="51" fillId="0" borderId="100" xfId="0" applyFont="1" applyBorder="1" applyAlignment="1">
      <alignment horizontal="center" vertical="center"/>
    </xf>
    <xf numFmtId="0" fontId="49" fillId="0" borderId="100" xfId="0" applyFont="1" applyBorder="1" applyAlignment="1">
      <alignment horizontal="center" vertical="center"/>
    </xf>
    <xf numFmtId="49" fontId="49" fillId="0" borderId="100" xfId="0" applyNumberFormat="1" applyFont="1" applyBorder="1" applyAlignment="1">
      <alignment horizontal="center" vertical="center"/>
    </xf>
    <xf numFmtId="1" fontId="51" fillId="0" borderId="100" xfId="0" applyNumberFormat="1" applyFont="1" applyBorder="1" applyAlignment="1">
      <alignment horizontal="center" vertical="center"/>
    </xf>
    <xf numFmtId="1" fontId="51" fillId="0" borderId="107" xfId="0" applyNumberFormat="1" applyFont="1" applyBorder="1" applyAlignment="1">
      <alignment horizontal="center" vertical="center"/>
    </xf>
    <xf numFmtId="49" fontId="49" fillId="0" borderId="71" xfId="0" applyNumberFormat="1" applyFont="1" applyBorder="1" applyAlignment="1">
      <alignment horizontal="center" vertical="center"/>
    </xf>
    <xf numFmtId="49" fontId="49" fillId="0" borderId="100" xfId="0" applyNumberFormat="1" applyFont="1" applyBorder="1" applyAlignment="1">
      <alignment horizontal="center" vertical="center" wrapText="1"/>
    </xf>
    <xf numFmtId="1" fontId="51" fillId="0" borderId="114" xfId="0" applyNumberFormat="1" applyFont="1" applyBorder="1" applyAlignment="1">
      <alignment horizontal="center" vertical="center" wrapText="1"/>
    </xf>
    <xf numFmtId="0" fontId="51" fillId="0" borderId="71" xfId="0" applyFont="1" applyBorder="1" applyAlignment="1">
      <alignment horizontal="center" vertical="center" wrapText="1"/>
    </xf>
    <xf numFmtId="0" fontId="51" fillId="0" borderId="100" xfId="0" applyFont="1" applyBorder="1" applyAlignment="1">
      <alignment horizontal="center" vertical="center" wrapText="1"/>
    </xf>
    <xf numFmtId="0" fontId="51" fillId="0" borderId="114" xfId="0" applyFont="1" applyBorder="1" applyAlignment="1">
      <alignment horizontal="center" vertical="center" wrapText="1"/>
    </xf>
    <xf numFmtId="0" fontId="49" fillId="0" borderId="100" xfId="0" applyFont="1" applyBorder="1" applyAlignment="1">
      <alignment horizontal="center" vertical="center" wrapText="1"/>
    </xf>
    <xf numFmtId="0" fontId="51" fillId="0" borderId="107" xfId="0" applyFont="1" applyBorder="1" applyAlignment="1">
      <alignment horizontal="center" vertical="center" wrapText="1"/>
    </xf>
    <xf numFmtId="0" fontId="49" fillId="0" borderId="84" xfId="0" applyFont="1" applyBorder="1" applyAlignment="1">
      <alignment horizontal="center" vertical="center" wrapText="1"/>
    </xf>
    <xf numFmtId="0" fontId="49" fillId="0" borderId="120" xfId="0" applyFont="1" applyBorder="1" applyAlignment="1">
      <alignment horizontal="center" vertical="center" wrapText="1"/>
    </xf>
    <xf numFmtId="1" fontId="49" fillId="0" borderId="100" xfId="0" applyNumberFormat="1" applyFont="1" applyBorder="1" applyAlignment="1">
      <alignment horizontal="center" vertical="center" wrapText="1"/>
    </xf>
    <xf numFmtId="0" fontId="49" fillId="0" borderId="96" xfId="0" applyFont="1" applyBorder="1" applyAlignment="1">
      <alignment horizontal="center" vertical="center"/>
    </xf>
    <xf numFmtId="49" fontId="49" fillId="0" borderId="96" xfId="0" applyNumberFormat="1" applyFont="1" applyBorder="1" applyAlignment="1">
      <alignment horizontal="center" vertical="center"/>
    </xf>
    <xf numFmtId="1" fontId="51" fillId="0" borderId="96" xfId="0" applyNumberFormat="1" applyFont="1" applyBorder="1" applyAlignment="1">
      <alignment horizontal="center" vertical="center"/>
    </xf>
    <xf numFmtId="1" fontId="51" fillId="0" borderId="117" xfId="0" applyNumberFormat="1" applyFont="1" applyBorder="1" applyAlignment="1">
      <alignment horizontal="center" vertical="center"/>
    </xf>
    <xf numFmtId="49" fontId="49" fillId="0" borderId="109" xfId="0" applyNumberFormat="1" applyFont="1" applyBorder="1" applyAlignment="1">
      <alignment horizontal="center" vertical="center"/>
    </xf>
    <xf numFmtId="1" fontId="65" fillId="0" borderId="115" xfId="0" applyNumberFormat="1" applyFont="1" applyBorder="1" applyAlignment="1">
      <alignment horizontal="center" vertical="center"/>
    </xf>
    <xf numFmtId="1" fontId="51" fillId="0" borderId="163" xfId="0" applyNumberFormat="1" applyFont="1" applyBorder="1" applyAlignment="1">
      <alignment horizontal="center" vertical="center"/>
    </xf>
    <xf numFmtId="164" fontId="51" fillId="0" borderId="140" xfId="0" applyNumberFormat="1" applyFont="1" applyBorder="1" applyAlignment="1">
      <alignment horizontal="center" vertical="center"/>
    </xf>
    <xf numFmtId="165" fontId="49" fillId="0" borderId="117" xfId="0" applyNumberFormat="1" applyFont="1" applyBorder="1" applyAlignment="1">
      <alignment horizontal="center" vertical="center"/>
    </xf>
    <xf numFmtId="0" fontId="49" fillId="0" borderId="61" xfId="0" applyFont="1" applyBorder="1" applyAlignment="1">
      <alignment horizontal="center" vertical="center"/>
    </xf>
    <xf numFmtId="0" fontId="49" fillId="0" borderId="119" xfId="0" applyFont="1" applyBorder="1" applyAlignment="1">
      <alignment horizontal="center" vertical="center"/>
    </xf>
    <xf numFmtId="1" fontId="49" fillId="0" borderId="96" xfId="0" applyNumberFormat="1" applyFont="1" applyBorder="1" applyAlignment="1">
      <alignment horizontal="center" vertical="center" wrapText="1"/>
    </xf>
    <xf numFmtId="0" fontId="49" fillId="0" borderId="97" xfId="0" applyFont="1" applyBorder="1" applyAlignment="1">
      <alignment horizontal="center" vertical="center"/>
    </xf>
    <xf numFmtId="49" fontId="49" fillId="0" borderId="97" xfId="0" applyNumberFormat="1" applyFont="1" applyBorder="1" applyAlignment="1">
      <alignment horizontal="center" vertical="center"/>
    </xf>
    <xf numFmtId="1" fontId="51" fillId="0" borderId="97" xfId="0" applyNumberFormat="1" applyFont="1" applyBorder="1" applyAlignment="1">
      <alignment horizontal="center" vertical="center"/>
    </xf>
    <xf numFmtId="1" fontId="51" fillId="0" borderId="116" xfId="0" applyNumberFormat="1" applyFont="1" applyBorder="1" applyAlignment="1">
      <alignment horizontal="center" vertical="center"/>
    </xf>
    <xf numFmtId="49" fontId="49" fillId="0" borderId="108" xfId="0" applyNumberFormat="1" applyFont="1" applyBorder="1" applyAlignment="1">
      <alignment horizontal="center" vertical="center"/>
    </xf>
    <xf numFmtId="1" fontId="51" fillId="0" borderId="106" xfId="0" applyNumberFormat="1" applyFont="1" applyBorder="1" applyAlignment="1">
      <alignment horizontal="center" vertical="center"/>
    </xf>
    <xf numFmtId="0" fontId="49" fillId="0" borderId="139" xfId="0" applyFont="1" applyBorder="1" applyAlignment="1">
      <alignment horizontal="center" vertical="center"/>
    </xf>
    <xf numFmtId="1" fontId="51" fillId="0" borderId="151" xfId="0" applyNumberFormat="1" applyFont="1" applyBorder="1" applyAlignment="1">
      <alignment horizontal="center" vertical="center"/>
    </xf>
    <xf numFmtId="164" fontId="51" fillId="0" borderId="142" xfId="0" applyNumberFormat="1" applyFont="1" applyBorder="1" applyAlignment="1">
      <alignment horizontal="center" vertical="center"/>
    </xf>
    <xf numFmtId="165" fontId="49" fillId="0" borderId="116" xfId="0" applyNumberFormat="1" applyFont="1" applyBorder="1" applyAlignment="1">
      <alignment horizontal="center" vertical="center"/>
    </xf>
    <xf numFmtId="0" fontId="49" fillId="0" borderId="137" xfId="0" applyFont="1" applyBorder="1" applyAlignment="1">
      <alignment horizontal="center" vertical="center" wrapText="1"/>
    </xf>
    <xf numFmtId="0" fontId="49" fillId="0" borderId="118" xfId="0" applyFont="1" applyBorder="1" applyAlignment="1">
      <alignment horizontal="center" vertical="center"/>
    </xf>
    <xf numFmtId="1" fontId="49" fillId="0" borderId="97" xfId="0" applyNumberFormat="1" applyFont="1" applyBorder="1" applyAlignment="1">
      <alignment horizontal="center" vertical="center" wrapText="1"/>
    </xf>
    <xf numFmtId="49" fontId="49" fillId="0" borderId="144" xfId="0" applyNumberFormat="1" applyFont="1" applyBorder="1" applyAlignment="1">
      <alignment horizontal="center" vertical="center"/>
    </xf>
    <xf numFmtId="1" fontId="51" fillId="0" borderId="144" xfId="0" applyNumberFormat="1" applyFont="1" applyBorder="1" applyAlignment="1">
      <alignment horizontal="center" vertical="center"/>
    </xf>
    <xf numFmtId="1" fontId="51" fillId="0" borderId="145" xfId="0" applyNumberFormat="1" applyFont="1" applyBorder="1" applyAlignment="1">
      <alignment horizontal="center" vertical="center"/>
    </xf>
    <xf numFmtId="49" fontId="49" fillId="0" borderId="146" xfId="0" applyNumberFormat="1" applyFont="1" applyBorder="1" applyAlignment="1">
      <alignment horizontal="center" vertical="center"/>
    </xf>
    <xf numFmtId="1" fontId="51" fillId="0" borderId="147" xfId="0" applyNumberFormat="1" applyFont="1" applyBorder="1" applyAlignment="1">
      <alignment horizontal="center" vertical="center"/>
    </xf>
    <xf numFmtId="1" fontId="51" fillId="0" borderId="164" xfId="0" applyNumberFormat="1" applyFont="1" applyBorder="1" applyAlignment="1">
      <alignment horizontal="center" vertical="center"/>
    </xf>
    <xf numFmtId="164" fontId="51" fillId="0" borderId="162" xfId="0" applyNumberFormat="1" applyFont="1" applyBorder="1" applyAlignment="1">
      <alignment horizontal="center" vertical="center"/>
    </xf>
    <xf numFmtId="165" fontId="49" fillId="0" borderId="145" xfId="0" applyNumberFormat="1" applyFont="1" applyBorder="1" applyAlignment="1">
      <alignment horizontal="center" vertical="center"/>
    </xf>
    <xf numFmtId="0" fontId="49" fillId="0" borderId="62" xfId="0" applyFont="1" applyBorder="1" applyAlignment="1">
      <alignment horizontal="center" vertical="center"/>
    </xf>
    <xf numFmtId="0" fontId="49" fillId="0" borderId="149" xfId="0" applyFont="1" applyBorder="1" applyAlignment="1">
      <alignment horizontal="center" vertical="center"/>
    </xf>
    <xf numFmtId="1" fontId="49" fillId="0" borderId="144" xfId="0" applyNumberFormat="1" applyFont="1" applyBorder="1" applyAlignment="1">
      <alignment horizontal="center" vertical="center" wrapText="1"/>
    </xf>
    <xf numFmtId="49" fontId="49" fillId="0" borderId="139" xfId="0" applyNumberFormat="1" applyFont="1" applyBorder="1" applyAlignment="1">
      <alignment horizontal="center" vertical="center"/>
    </xf>
    <xf numFmtId="1" fontId="51" fillId="0" borderId="139" xfId="0" applyNumberFormat="1" applyFont="1" applyBorder="1" applyAlignment="1">
      <alignment horizontal="center" vertical="center"/>
    </xf>
    <xf numFmtId="1" fontId="51" fillId="0" borderId="142" xfId="0" applyNumberFormat="1" applyFont="1" applyBorder="1" applyAlignment="1">
      <alignment horizontal="center" vertical="center"/>
    </xf>
    <xf numFmtId="49" fontId="49" fillId="0" borderId="150" xfId="0" applyNumberFormat="1" applyFont="1" applyBorder="1" applyAlignment="1">
      <alignment horizontal="center" vertical="center"/>
    </xf>
    <xf numFmtId="165" fontId="51" fillId="0" borderId="151" xfId="0" applyNumberFormat="1" applyFont="1" applyBorder="1" applyAlignment="1">
      <alignment horizontal="center" vertical="center"/>
    </xf>
    <xf numFmtId="165" fontId="49" fillId="0" borderId="142" xfId="0" applyNumberFormat="1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0" fontId="49" fillId="0" borderId="152" xfId="0" applyFont="1" applyBorder="1" applyAlignment="1">
      <alignment horizontal="center" vertical="center"/>
    </xf>
    <xf numFmtId="1" fontId="49" fillId="0" borderId="139" xfId="0" applyNumberFormat="1" applyFont="1" applyBorder="1" applyAlignment="1">
      <alignment horizontal="center" vertical="center" wrapText="1"/>
    </xf>
    <xf numFmtId="49" fontId="51" fillId="0" borderId="139" xfId="0" applyNumberFormat="1" applyFont="1" applyBorder="1" applyAlignment="1">
      <alignment horizontal="center" vertical="center"/>
    </xf>
    <xf numFmtId="0" fontId="49" fillId="0" borderId="98" xfId="0" applyFont="1" applyBorder="1" applyAlignment="1">
      <alignment horizontal="center" vertical="center"/>
    </xf>
    <xf numFmtId="49" fontId="49" fillId="0" borderId="110" xfId="0" applyNumberFormat="1" applyFont="1" applyBorder="1" applyAlignment="1">
      <alignment horizontal="center" vertical="center"/>
    </xf>
    <xf numFmtId="1" fontId="51" fillId="0" borderId="110" xfId="0" applyNumberFormat="1" applyFont="1" applyBorder="1" applyAlignment="1">
      <alignment horizontal="center" vertical="center"/>
    </xf>
    <xf numFmtId="1" fontId="51" fillId="0" borderId="125" xfId="0" applyNumberFormat="1" applyFont="1" applyBorder="1" applyAlignment="1">
      <alignment horizontal="center" vertical="center"/>
    </xf>
    <xf numFmtId="49" fontId="49" fillId="0" borderId="124" xfId="0" applyNumberFormat="1" applyFont="1" applyBorder="1" applyAlignment="1">
      <alignment horizontal="center" vertical="center"/>
    </xf>
    <xf numFmtId="1" fontId="51" fillId="0" borderId="154" xfId="0" applyNumberFormat="1" applyFont="1" applyBorder="1" applyAlignment="1">
      <alignment horizontal="center" vertical="center"/>
    </xf>
    <xf numFmtId="165" fontId="51" fillId="0" borderId="154" xfId="0" applyNumberFormat="1" applyFont="1" applyBorder="1" applyAlignment="1">
      <alignment horizontal="center" vertical="center"/>
    </xf>
    <xf numFmtId="0" fontId="49" fillId="0" borderId="110" xfId="0" applyFont="1" applyBorder="1" applyAlignment="1">
      <alignment horizontal="center" vertical="center"/>
    </xf>
    <xf numFmtId="164" fontId="51" fillId="0" borderId="125" xfId="0" applyNumberFormat="1" applyFont="1" applyBorder="1" applyAlignment="1">
      <alignment horizontal="center" vertical="center"/>
    </xf>
    <xf numFmtId="165" fontId="49" fillId="0" borderId="125" xfId="0" applyNumberFormat="1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49" fillId="0" borderId="153" xfId="0" applyFont="1" applyBorder="1" applyAlignment="1">
      <alignment horizontal="center" vertical="center"/>
    </xf>
    <xf numFmtId="1" fontId="49" fillId="0" borderId="110" xfId="0" applyNumberFormat="1" applyFont="1" applyBorder="1" applyAlignment="1">
      <alignment horizontal="center" vertical="center" wrapText="1"/>
    </xf>
    <xf numFmtId="0" fontId="49" fillId="0" borderId="103" xfId="0" applyFont="1" applyBorder="1" applyAlignment="1">
      <alignment horizontal="center" vertical="center"/>
    </xf>
    <xf numFmtId="49" fontId="49" fillId="0" borderId="111" xfId="0" applyNumberFormat="1" applyFont="1" applyBorder="1" applyAlignment="1">
      <alignment horizontal="center" vertical="center"/>
    </xf>
    <xf numFmtId="1" fontId="51" fillId="0" borderId="111" xfId="0" applyNumberFormat="1" applyFont="1" applyBorder="1" applyAlignment="1">
      <alignment horizontal="center" vertical="center"/>
    </xf>
    <xf numFmtId="1" fontId="51" fillId="0" borderId="123" xfId="0" applyNumberFormat="1" applyFont="1" applyBorder="1" applyAlignment="1">
      <alignment horizontal="center" vertical="center"/>
    </xf>
    <xf numFmtId="49" fontId="49" fillId="0" borderId="122" xfId="0" applyNumberFormat="1" applyFont="1" applyBorder="1" applyAlignment="1">
      <alignment horizontal="center" vertical="center"/>
    </xf>
    <xf numFmtId="1" fontId="51" fillId="0" borderId="148" xfId="0" applyNumberFormat="1" applyFont="1" applyBorder="1" applyAlignment="1">
      <alignment horizontal="center" vertical="center"/>
    </xf>
    <xf numFmtId="0" fontId="49" fillId="0" borderId="111" xfId="0" applyFont="1" applyBorder="1" applyAlignment="1">
      <alignment horizontal="center" vertical="center"/>
    </xf>
    <xf numFmtId="165" fontId="51" fillId="0" borderId="148" xfId="0" applyNumberFormat="1" applyFont="1" applyBorder="1" applyAlignment="1">
      <alignment horizontal="center" vertical="center"/>
    </xf>
    <xf numFmtId="164" fontId="51" fillId="0" borderId="123" xfId="0" applyNumberFormat="1" applyFont="1" applyBorder="1" applyAlignment="1">
      <alignment horizontal="center" vertical="center"/>
    </xf>
    <xf numFmtId="165" fontId="49" fillId="0" borderId="123" xfId="0" applyNumberFormat="1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9" fillId="0" borderId="155" xfId="0" applyFont="1" applyBorder="1" applyAlignment="1">
      <alignment horizontal="center" vertical="center"/>
    </xf>
    <xf numFmtId="1" fontId="49" fillId="0" borderId="111" xfId="0" applyNumberFormat="1" applyFont="1" applyBorder="1" applyAlignment="1">
      <alignment horizontal="center" vertical="center" wrapText="1"/>
    </xf>
    <xf numFmtId="1" fontId="49" fillId="0" borderId="101" xfId="0" applyNumberFormat="1" applyFont="1" applyBorder="1" applyAlignment="1">
      <alignment horizontal="center" vertical="center" wrapText="1"/>
    </xf>
    <xf numFmtId="0" fontId="49" fillId="0" borderId="104" xfId="0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 wrapText="1"/>
    </xf>
    <xf numFmtId="0" fontId="49" fillId="0" borderId="105" xfId="0" applyFont="1" applyBorder="1" applyAlignment="1">
      <alignment horizontal="center" vertical="center"/>
    </xf>
    <xf numFmtId="49" fontId="49" fillId="0" borderId="113" xfId="0" applyNumberFormat="1" applyFont="1" applyBorder="1" applyAlignment="1">
      <alignment horizontal="center" vertical="center"/>
    </xf>
    <xf numFmtId="1" fontId="51" fillId="0" borderId="113" xfId="0" applyNumberFormat="1" applyFont="1" applyBorder="1" applyAlignment="1">
      <alignment horizontal="center" vertical="center"/>
    </xf>
    <xf numFmtId="1" fontId="51" fillId="0" borderId="156" xfId="0" applyNumberFormat="1" applyFont="1" applyBorder="1" applyAlignment="1">
      <alignment horizontal="center" vertical="center"/>
    </xf>
    <xf numFmtId="49" fontId="49" fillId="0" borderId="157" xfId="0" applyNumberFormat="1" applyFont="1" applyBorder="1" applyAlignment="1">
      <alignment horizontal="center" vertical="center"/>
    </xf>
    <xf numFmtId="1" fontId="51" fillId="0" borderId="158" xfId="0" applyNumberFormat="1" applyFont="1" applyBorder="1" applyAlignment="1">
      <alignment horizontal="center" vertical="center"/>
    </xf>
    <xf numFmtId="165" fontId="51" fillId="0" borderId="158" xfId="0" applyNumberFormat="1" applyFont="1" applyBorder="1" applyAlignment="1">
      <alignment horizontal="center" vertical="center"/>
    </xf>
    <xf numFmtId="164" fontId="51" fillId="0" borderId="156" xfId="0" applyNumberFormat="1" applyFont="1" applyBorder="1" applyAlignment="1">
      <alignment horizontal="center" vertical="center"/>
    </xf>
    <xf numFmtId="165" fontId="49" fillId="0" borderId="156" xfId="0" applyNumberFormat="1" applyFont="1" applyBorder="1" applyAlignment="1">
      <alignment horizontal="center" vertical="center"/>
    </xf>
    <xf numFmtId="0" fontId="49" fillId="0" borderId="160" xfId="0" applyFont="1" applyBorder="1" applyAlignment="1">
      <alignment horizontal="center" vertical="center"/>
    </xf>
    <xf numFmtId="1" fontId="49" fillId="0" borderId="113" xfId="0" applyNumberFormat="1" applyFont="1" applyBorder="1" applyAlignment="1">
      <alignment horizontal="center" vertical="center" wrapText="1"/>
    </xf>
    <xf numFmtId="1" fontId="49" fillId="0" borderId="70" xfId="0" applyNumberFormat="1" applyFont="1" applyBorder="1" applyAlignment="1">
      <alignment horizontal="center" vertical="center" wrapText="1"/>
    </xf>
    <xf numFmtId="0" fontId="49" fillId="0" borderId="101" xfId="0" applyFont="1" applyBorder="1" applyAlignment="1">
      <alignment horizontal="center" vertical="center"/>
    </xf>
    <xf numFmtId="1" fontId="49" fillId="0" borderId="112" xfId="0" applyNumberFormat="1" applyFont="1" applyBorder="1" applyAlignment="1">
      <alignment horizontal="center" vertical="center" wrapText="1"/>
    </xf>
    <xf numFmtId="0" fontId="49" fillId="0" borderId="102" xfId="0" applyFont="1" applyBorder="1" applyAlignment="1">
      <alignment horizontal="center" vertical="center"/>
    </xf>
    <xf numFmtId="0" fontId="49" fillId="0" borderId="159" xfId="0" applyFont="1" applyBorder="1" applyAlignment="1">
      <alignment horizontal="center" vertical="center"/>
    </xf>
    <xf numFmtId="0" fontId="66" fillId="0" borderId="11" xfId="0" applyFont="1" applyBorder="1" applyAlignment="1">
      <alignment horizontal="center" vertical="center"/>
    </xf>
    <xf numFmtId="0" fontId="51" fillId="0" borderId="11" xfId="0" applyFont="1" applyBorder="1" applyAlignment="1">
      <alignment horizontal="center" vertical="center"/>
    </xf>
    <xf numFmtId="0" fontId="51" fillId="0" borderId="152" xfId="0" applyFont="1" applyBorder="1" applyAlignment="1">
      <alignment horizontal="center" vertical="center"/>
    </xf>
    <xf numFmtId="0" fontId="66" fillId="0" borderId="152" xfId="0" applyFont="1" applyBorder="1" applyAlignment="1">
      <alignment horizontal="center" vertical="center"/>
    </xf>
    <xf numFmtId="0" fontId="66" fillId="0" borderId="12" xfId="0" applyFont="1" applyBorder="1" applyAlignment="1">
      <alignment horizontal="center" vertical="center"/>
    </xf>
    <xf numFmtId="0" fontId="66" fillId="0" borderId="153" xfId="0" applyFont="1" applyBorder="1" applyAlignment="1">
      <alignment horizontal="center" vertical="center"/>
    </xf>
    <xf numFmtId="49" fontId="49" fillId="0" borderId="111" xfId="0" applyNumberFormat="1" applyFont="1" applyBorder="1" applyAlignment="1">
      <alignment vertical="center"/>
    </xf>
    <xf numFmtId="164" fontId="51" fillId="0" borderId="123" xfId="0" applyNumberFormat="1" applyFont="1" applyBorder="1" applyAlignment="1">
      <alignment vertical="center"/>
    </xf>
    <xf numFmtId="165" fontId="49" fillId="0" borderId="123" xfId="0" applyNumberFormat="1" applyFont="1" applyBorder="1" applyAlignment="1">
      <alignment vertical="center"/>
    </xf>
    <xf numFmtId="49" fontId="49" fillId="0" borderId="22" xfId="0" applyNumberFormat="1" applyFont="1" applyBorder="1" applyAlignment="1">
      <alignment horizontal="center" vertical="center"/>
    </xf>
    <xf numFmtId="2" fontId="49" fillId="0" borderId="155" xfId="0" applyNumberFormat="1" applyFont="1" applyBorder="1" applyAlignment="1">
      <alignment horizontal="center" vertical="center"/>
    </xf>
    <xf numFmtId="164" fontId="49" fillId="0" borderId="142" xfId="0" applyNumberFormat="1" applyFont="1" applyBorder="1" applyAlignment="1">
      <alignment horizontal="center" vertical="center"/>
    </xf>
    <xf numFmtId="0" fontId="67" fillId="0" borderId="56" xfId="0" applyFont="1" applyBorder="1"/>
    <xf numFmtId="164" fontId="49" fillId="0" borderId="125" xfId="0" applyNumberFormat="1" applyFont="1" applyBorder="1" applyAlignment="1">
      <alignment horizontal="center" vertical="center"/>
    </xf>
    <xf numFmtId="164" fontId="49" fillId="0" borderId="123" xfId="0" applyNumberFormat="1" applyFont="1" applyBorder="1" applyAlignment="1">
      <alignment horizontal="center" vertical="center"/>
    </xf>
    <xf numFmtId="166" fontId="49" fillId="0" borderId="142" xfId="0" applyNumberFormat="1" applyFont="1" applyBorder="1" applyAlignment="1">
      <alignment horizontal="center" vertical="center"/>
    </xf>
    <xf numFmtId="166" fontId="49" fillId="0" borderId="125" xfId="0" applyNumberFormat="1" applyFont="1" applyBorder="1" applyAlignment="1">
      <alignment horizontal="center" vertical="center"/>
    </xf>
    <xf numFmtId="166" fontId="49" fillId="0" borderId="123" xfId="0" applyNumberFormat="1" applyFont="1" applyBorder="1" applyAlignment="1">
      <alignment horizontal="center" vertical="center"/>
    </xf>
    <xf numFmtId="0" fontId="49" fillId="0" borderId="70" xfId="0" applyFont="1" applyBorder="1" applyAlignment="1">
      <alignment horizontal="center" vertical="center"/>
    </xf>
    <xf numFmtId="166" fontId="49" fillId="0" borderId="156" xfId="0" applyNumberFormat="1" applyFont="1" applyBorder="1" applyAlignment="1">
      <alignment horizontal="center" vertical="center"/>
    </xf>
    <xf numFmtId="49" fontId="49" fillId="0" borderId="111" xfId="0" applyNumberFormat="1" applyFont="1" applyBorder="1" applyAlignment="1">
      <alignment horizontal="center" vertical="center" wrapText="1"/>
    </xf>
    <xf numFmtId="49" fontId="49" fillId="0" borderId="110" xfId="0" applyNumberFormat="1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49" fontId="66" fillId="0" borderId="114" xfId="0" applyNumberFormat="1" applyFont="1" applyBorder="1" applyAlignment="1">
      <alignment horizontal="center" vertical="center"/>
    </xf>
    <xf numFmtId="1" fontId="65" fillId="0" borderId="71" xfId="0" applyNumberFormat="1" applyFont="1" applyBorder="1" applyAlignment="1">
      <alignment horizontal="center" vertical="center"/>
    </xf>
    <xf numFmtId="0" fontId="49" fillId="0" borderId="100" xfId="0" applyFont="1" applyBorder="1" applyAlignment="1">
      <alignment vertical="center"/>
    </xf>
    <xf numFmtId="1" fontId="51" fillId="0" borderId="114" xfId="0" applyNumberFormat="1" applyFont="1" applyBorder="1" applyAlignment="1">
      <alignment horizontal="center" vertical="center"/>
    </xf>
    <xf numFmtId="49" fontId="49" fillId="0" borderId="100" xfId="0" applyNumberFormat="1" applyFont="1" applyBorder="1" applyAlignment="1">
      <alignment vertical="center"/>
    </xf>
    <xf numFmtId="0" fontId="49" fillId="0" borderId="71" xfId="0" applyFont="1" applyBorder="1" applyAlignment="1">
      <alignment vertical="center"/>
    </xf>
    <xf numFmtId="1" fontId="51" fillId="0" borderId="114" xfId="0" applyNumberFormat="1" applyFont="1" applyBorder="1" applyAlignment="1">
      <alignment vertical="center"/>
    </xf>
    <xf numFmtId="0" fontId="51" fillId="0" borderId="71" xfId="0" applyFont="1" applyBorder="1" applyAlignment="1">
      <alignment vertical="center"/>
    </xf>
    <xf numFmtId="1" fontId="49" fillId="0" borderId="71" xfId="0" applyNumberFormat="1" applyFont="1" applyBorder="1" applyAlignment="1">
      <alignment vertical="center"/>
    </xf>
    <xf numFmtId="1" fontId="49" fillId="0" borderId="100" xfId="0" applyNumberFormat="1" applyFont="1" applyBorder="1" applyAlignment="1">
      <alignment vertical="center"/>
    </xf>
    <xf numFmtId="1" fontId="51" fillId="0" borderId="107" xfId="0" applyNumberFormat="1" applyFont="1" applyBorder="1" applyAlignment="1">
      <alignment vertical="center"/>
    </xf>
    <xf numFmtId="1" fontId="49" fillId="0" borderId="107" xfId="0" applyNumberFormat="1" applyFont="1" applyBorder="1" applyAlignment="1">
      <alignment vertical="center"/>
    </xf>
    <xf numFmtId="0" fontId="49" fillId="0" borderId="84" xfId="0" applyFont="1" applyBorder="1" applyAlignment="1">
      <alignment vertical="center"/>
    </xf>
    <xf numFmtId="0" fontId="49" fillId="0" borderId="120" xfId="0" applyFont="1" applyBorder="1" applyAlignment="1">
      <alignment vertical="center"/>
    </xf>
    <xf numFmtId="49" fontId="49" fillId="0" borderId="109" xfId="0" applyNumberFormat="1" applyFont="1" applyBorder="1" applyAlignment="1">
      <alignment horizontal="center" vertical="center" wrapText="1"/>
    </xf>
    <xf numFmtId="49" fontId="49" fillId="0" borderId="96" xfId="0" applyNumberFormat="1" applyFont="1" applyBorder="1" applyAlignment="1">
      <alignment horizontal="center" vertical="center" wrapText="1"/>
    </xf>
    <xf numFmtId="49" fontId="49" fillId="0" borderId="146" xfId="0" applyNumberFormat="1" applyFont="1" applyBorder="1" applyAlignment="1">
      <alignment horizontal="center" vertical="center" wrapText="1"/>
    </xf>
    <xf numFmtId="49" fontId="49" fillId="0" borderId="144" xfId="0" applyNumberFormat="1" applyFont="1" applyBorder="1" applyAlignment="1">
      <alignment horizontal="center" vertical="center" wrapText="1"/>
    </xf>
    <xf numFmtId="49" fontId="49" fillId="0" borderId="150" xfId="0" applyNumberFormat="1" applyFont="1" applyBorder="1" applyAlignment="1">
      <alignment horizontal="center" vertical="center" wrapText="1"/>
    </xf>
    <xf numFmtId="49" fontId="49" fillId="0" borderId="139" xfId="0" applyNumberFormat="1" applyFont="1" applyBorder="1" applyAlignment="1">
      <alignment horizontal="center" vertical="center" wrapText="1"/>
    </xf>
    <xf numFmtId="49" fontId="49" fillId="0" borderId="124" xfId="0" applyNumberFormat="1" applyFont="1" applyBorder="1" applyAlignment="1">
      <alignment horizontal="center" vertical="center" wrapText="1"/>
    </xf>
    <xf numFmtId="49" fontId="49" fillId="0" borderId="131" xfId="0" applyNumberFormat="1" applyFont="1" applyBorder="1" applyAlignment="1">
      <alignment horizontal="center" vertical="center"/>
    </xf>
    <xf numFmtId="49" fontId="49" fillId="0" borderId="69" xfId="0" applyNumberFormat="1" applyFont="1" applyBorder="1" applyAlignment="1">
      <alignment horizontal="center" vertical="center"/>
    </xf>
    <xf numFmtId="49" fontId="49" fillId="0" borderId="161" xfId="0" applyNumberFormat="1" applyFont="1" applyBorder="1" applyAlignment="1">
      <alignment horizontal="center" vertical="center"/>
    </xf>
    <xf numFmtId="49" fontId="49" fillId="0" borderId="138" xfId="0" applyNumberFormat="1" applyFont="1" applyBorder="1" applyAlignment="1">
      <alignment horizontal="center" vertical="center"/>
    </xf>
    <xf numFmtId="49" fontId="49" fillId="0" borderId="122" xfId="0" applyNumberFormat="1" applyFont="1" applyBorder="1" applyAlignment="1">
      <alignment vertical="center"/>
    </xf>
    <xf numFmtId="49" fontId="37" fillId="0" borderId="150" xfId="0" applyNumberFormat="1" applyFont="1" applyBorder="1" applyAlignment="1">
      <alignment horizontal="center" vertical="center"/>
    </xf>
    <xf numFmtId="49" fontId="49" fillId="0" borderId="113" xfId="0" applyNumberFormat="1" applyFont="1" applyBorder="1" applyAlignment="1">
      <alignment horizontal="center" vertical="center" wrapText="1"/>
    </xf>
    <xf numFmtId="49" fontId="68" fillId="0" borderId="110" xfId="0" applyNumberFormat="1" applyFont="1" applyBorder="1" applyAlignment="1">
      <alignment horizontal="center" vertical="center"/>
    </xf>
    <xf numFmtId="49" fontId="68" fillId="0" borderId="111" xfId="0" applyNumberFormat="1" applyFont="1" applyBorder="1" applyAlignment="1">
      <alignment horizontal="center" vertical="center" wrapText="1"/>
    </xf>
    <xf numFmtId="49" fontId="68" fillId="0" borderId="139" xfId="0" applyNumberFormat="1" applyFont="1" applyBorder="1" applyAlignment="1">
      <alignment horizontal="center" vertical="center"/>
    </xf>
    <xf numFmtId="49" fontId="68" fillId="0" borderId="124" xfId="0" applyNumberFormat="1" applyFont="1" applyBorder="1" applyAlignment="1">
      <alignment horizontal="center" vertical="center"/>
    </xf>
    <xf numFmtId="0" fontId="68" fillId="0" borderId="159" xfId="0" applyFont="1" applyBorder="1" applyAlignment="1">
      <alignment horizontal="center" vertical="center"/>
    </xf>
    <xf numFmtId="49" fontId="68" fillId="0" borderId="150" xfId="0" applyNumberFormat="1" applyFont="1" applyBorder="1" applyAlignment="1">
      <alignment horizontal="center" vertical="center"/>
    </xf>
    <xf numFmtId="49" fontId="69" fillId="0" borderId="110" xfId="0" applyNumberFormat="1" applyFont="1" applyBorder="1" applyAlignment="1">
      <alignment horizontal="center" vertical="center"/>
    </xf>
    <xf numFmtId="0" fontId="51" fillId="0" borderId="0" xfId="0" applyFont="1" applyAlignment="1">
      <alignment vertical="center"/>
    </xf>
    <xf numFmtId="49" fontId="69" fillId="0" borderId="111" xfId="0" applyNumberFormat="1" applyFont="1" applyBorder="1" applyAlignment="1">
      <alignment horizontal="center" vertical="center" wrapText="1"/>
    </xf>
    <xf numFmtId="49" fontId="69" fillId="0" borderId="110" xfId="0" applyNumberFormat="1" applyFont="1" applyBorder="1" applyAlignment="1">
      <alignment horizontal="center" vertical="center" wrapText="1"/>
    </xf>
    <xf numFmtId="49" fontId="69" fillId="0" borderId="111" xfId="0" applyNumberFormat="1" applyFont="1" applyBorder="1" applyAlignment="1">
      <alignment horizontal="center" vertical="center"/>
    </xf>
    <xf numFmtId="49" fontId="69" fillId="0" borderId="111" xfId="0" applyNumberFormat="1" applyFont="1" applyBorder="1" applyAlignment="1">
      <alignment horizontal="center"/>
    </xf>
    <xf numFmtId="49" fontId="69" fillId="0" borderId="139" xfId="0" applyNumberFormat="1" applyFont="1" applyBorder="1" applyAlignment="1">
      <alignment horizontal="center" vertical="center"/>
    </xf>
    <xf numFmtId="49" fontId="49" fillId="0" borderId="139" xfId="0" applyNumberFormat="1" applyFont="1" applyBorder="1" applyAlignment="1">
      <alignment horizontal="center"/>
    </xf>
    <xf numFmtId="49" fontId="49" fillId="0" borderId="157" xfId="0" applyNumberFormat="1" applyFont="1" applyBorder="1" applyAlignment="1">
      <alignment horizontal="center" vertical="center" wrapText="1"/>
    </xf>
    <xf numFmtId="49" fontId="69" fillId="0" borderId="138" xfId="0" applyNumberFormat="1" applyFont="1" applyBorder="1" applyAlignment="1">
      <alignment horizontal="center" wrapText="1"/>
    </xf>
    <xf numFmtId="49" fontId="49" fillId="0" borderId="122" xfId="0" applyNumberFormat="1" applyFont="1" applyBorder="1" applyAlignment="1">
      <alignment horizontal="center" vertical="center" wrapText="1"/>
    </xf>
    <xf numFmtId="49" fontId="51" fillId="0" borderId="150" xfId="0" applyNumberFormat="1" applyFont="1" applyBorder="1" applyAlignment="1">
      <alignment horizontal="center" vertical="center" wrapText="1"/>
    </xf>
    <xf numFmtId="49" fontId="51" fillId="0" borderId="139" xfId="0" applyNumberFormat="1" applyFont="1" applyBorder="1" applyAlignment="1">
      <alignment horizontal="center" vertical="center" wrapText="1"/>
    </xf>
    <xf numFmtId="49" fontId="49" fillId="0" borderId="110" xfId="0" applyNumberFormat="1" applyFont="1" applyBorder="1" applyAlignment="1">
      <alignment vertical="center"/>
    </xf>
    <xf numFmtId="1" fontId="72" fillId="0" borderId="139" xfId="0" applyNumberFormat="1" applyFont="1" applyBorder="1" applyAlignment="1">
      <alignment horizontal="center" vertical="center"/>
    </xf>
    <xf numFmtId="1" fontId="72" fillId="0" borderId="142" xfId="0" applyNumberFormat="1" applyFont="1" applyBorder="1" applyAlignment="1">
      <alignment horizontal="center" vertical="center"/>
    </xf>
    <xf numFmtId="49" fontId="69" fillId="0" borderId="150" xfId="0" applyNumberFormat="1" applyFont="1" applyBorder="1" applyAlignment="1">
      <alignment horizontal="center" vertical="center"/>
    </xf>
    <xf numFmtId="0" fontId="0" fillId="0" borderId="93" xfId="0" applyBorder="1"/>
    <xf numFmtId="0" fontId="70" fillId="0" borderId="175" xfId="0" applyFont="1" applyBorder="1" applyAlignment="1">
      <alignment horizontal="center" vertical="center"/>
    </xf>
    <xf numFmtId="0" fontId="70" fillId="0" borderId="176" xfId="0" applyFont="1" applyBorder="1" applyAlignment="1">
      <alignment horizontal="center" vertical="center"/>
    </xf>
    <xf numFmtId="0" fontId="70" fillId="0" borderId="176" xfId="0" applyFont="1" applyBorder="1" applyAlignment="1">
      <alignment vertical="center"/>
    </xf>
    <xf numFmtId="0" fontId="70" fillId="0" borderId="178" xfId="0" applyFont="1" applyBorder="1" applyAlignment="1">
      <alignment vertical="center" wrapText="1"/>
    </xf>
    <xf numFmtId="0" fontId="70" fillId="0" borderId="184" xfId="0" applyFont="1" applyBorder="1" applyAlignment="1">
      <alignment horizontal="center" vertical="center"/>
    </xf>
    <xf numFmtId="0" fontId="70" fillId="0" borderId="178" xfId="0" applyFont="1" applyBorder="1" applyAlignment="1">
      <alignment horizontal="center" vertical="center" wrapText="1"/>
    </xf>
    <xf numFmtId="0" fontId="71" fillId="0" borderId="186" xfId="0" applyFont="1" applyBorder="1" applyAlignment="1">
      <alignment horizontal="center" vertical="center"/>
    </xf>
    <xf numFmtId="0" fontId="71" fillId="0" borderId="187" xfId="0" applyFont="1" applyBorder="1" applyAlignment="1">
      <alignment horizontal="center" vertical="center"/>
    </xf>
    <xf numFmtId="0" fontId="71" fillId="0" borderId="187" xfId="0" applyFont="1" applyBorder="1" applyAlignment="1">
      <alignment vertical="center"/>
    </xf>
    <xf numFmtId="0" fontId="71" fillId="0" borderId="167" xfId="0" applyFont="1" applyBorder="1" applyAlignment="1">
      <alignment horizontal="center" vertical="center"/>
    </xf>
    <xf numFmtId="0" fontId="71" fillId="0" borderId="171" xfId="0" applyFont="1" applyBorder="1" applyAlignment="1">
      <alignment horizontal="center" vertical="center"/>
    </xf>
    <xf numFmtId="0" fontId="71" fillId="0" borderId="26" xfId="0" applyFont="1" applyBorder="1" applyAlignment="1">
      <alignment horizontal="center" vertical="center"/>
    </xf>
    <xf numFmtId="0" fontId="71" fillId="0" borderId="26" xfId="0" applyFont="1" applyBorder="1" applyAlignment="1">
      <alignment vertical="center"/>
    </xf>
    <xf numFmtId="0" fontId="71" fillId="0" borderId="93" xfId="0" applyFont="1" applyBorder="1" applyAlignment="1">
      <alignment horizontal="center" vertical="center"/>
    </xf>
    <xf numFmtId="0" fontId="71" fillId="0" borderId="175" xfId="0" applyFont="1" applyBorder="1" applyAlignment="1">
      <alignment horizontal="center" vertical="center"/>
    </xf>
    <xf numFmtId="0" fontId="71" fillId="0" borderId="176" xfId="0" applyFont="1" applyBorder="1" applyAlignment="1">
      <alignment horizontal="center" vertical="center"/>
    </xf>
    <xf numFmtId="0" fontId="71" fillId="0" borderId="176" xfId="0" applyFont="1" applyBorder="1" applyAlignment="1">
      <alignment vertical="center"/>
    </xf>
    <xf numFmtId="0" fontId="71" fillId="0" borderId="184" xfId="0" applyFont="1" applyBorder="1" applyAlignment="1">
      <alignment horizontal="center" vertical="center"/>
    </xf>
    <xf numFmtId="0" fontId="71" fillId="0" borderId="169" xfId="0" applyFont="1" applyBorder="1" applyAlignment="1">
      <alignment horizontal="center" vertical="center"/>
    </xf>
    <xf numFmtId="0" fontId="71" fillId="0" borderId="35" xfId="0" applyFont="1" applyBorder="1" applyAlignment="1">
      <alignment horizontal="center" vertical="center"/>
    </xf>
    <xf numFmtId="0" fontId="71" fillId="0" borderId="35" xfId="0" applyFont="1" applyBorder="1" applyAlignment="1">
      <alignment vertical="center"/>
    </xf>
    <xf numFmtId="0" fontId="71" fillId="0" borderId="66" xfId="0" applyFont="1" applyBorder="1" applyAlignment="1">
      <alignment horizontal="center" vertical="center"/>
    </xf>
    <xf numFmtId="0" fontId="71" fillId="0" borderId="191" xfId="0" applyFont="1" applyBorder="1" applyAlignment="1">
      <alignment horizontal="center" vertical="center"/>
    </xf>
    <xf numFmtId="0" fontId="71" fillId="0" borderId="34" xfId="0" applyFont="1" applyBorder="1" applyAlignment="1">
      <alignment horizontal="center" vertical="center"/>
    </xf>
    <xf numFmtId="0" fontId="71" fillId="0" borderId="34" xfId="0" applyFont="1" applyBorder="1" applyAlignment="1">
      <alignment vertical="center"/>
    </xf>
    <xf numFmtId="0" fontId="71" fillId="0" borderId="68" xfId="0" applyFont="1" applyBorder="1" applyAlignment="1">
      <alignment horizontal="center" vertical="center"/>
    </xf>
    <xf numFmtId="0" fontId="75" fillId="0" borderId="0" xfId="0" applyFont="1"/>
    <xf numFmtId="0" fontId="75" fillId="0" borderId="0" xfId="0" applyFont="1" applyAlignment="1">
      <alignment horizontal="center"/>
    </xf>
    <xf numFmtId="0" fontId="71" fillId="0" borderId="195" xfId="0" applyFont="1" applyBorder="1" applyAlignment="1">
      <alignment horizontal="center"/>
    </xf>
    <xf numFmtId="0" fontId="71" fillId="0" borderId="66" xfId="0" applyFont="1" applyBorder="1" applyAlignment="1">
      <alignment horizontal="center"/>
    </xf>
    <xf numFmtId="0" fontId="71" fillId="0" borderId="93" xfId="0" applyFont="1" applyBorder="1" applyAlignment="1">
      <alignment horizontal="center"/>
    </xf>
    <xf numFmtId="0" fontId="71" fillId="0" borderId="184" xfId="0" applyFont="1" applyBorder="1" applyAlignment="1">
      <alignment horizontal="center"/>
    </xf>
    <xf numFmtId="0" fontId="71" fillId="0" borderId="165" xfId="0" applyFont="1" applyBorder="1" applyAlignment="1">
      <alignment horizontal="center"/>
    </xf>
    <xf numFmtId="0" fontId="71" fillId="0" borderId="167" xfId="0" applyFont="1" applyBorder="1" applyAlignment="1">
      <alignment horizontal="center"/>
    </xf>
    <xf numFmtId="49" fontId="69" fillId="0" borderId="138" xfId="0" applyNumberFormat="1" applyFont="1" applyBorder="1" applyAlignment="1">
      <alignment horizontal="center" vertical="center" wrapText="1"/>
    </xf>
    <xf numFmtId="1" fontId="51" fillId="0" borderId="99" xfId="0" applyNumberFormat="1" applyFont="1" applyBorder="1" applyAlignment="1">
      <alignment horizontal="center" vertical="center"/>
    </xf>
    <xf numFmtId="49" fontId="69" fillId="0" borderId="99" xfId="0" applyNumberFormat="1" applyFont="1" applyBorder="1" applyAlignment="1">
      <alignment horizontal="center" vertical="center"/>
    </xf>
    <xf numFmtId="49" fontId="71" fillId="0" borderId="110" xfId="0" applyNumberFormat="1" applyFont="1" applyBorder="1" applyAlignment="1">
      <alignment horizontal="center" vertical="center"/>
    </xf>
    <xf numFmtId="49" fontId="71" fillId="0" borderId="111" xfId="0" applyNumberFormat="1" applyFont="1" applyBorder="1" applyAlignment="1">
      <alignment horizontal="center" vertical="center"/>
    </xf>
    <xf numFmtId="0" fontId="69" fillId="0" borderId="11" xfId="0" applyFont="1" applyBorder="1" applyAlignment="1">
      <alignment horizontal="center" vertical="center"/>
    </xf>
    <xf numFmtId="0" fontId="69" fillId="0" borderId="152" xfId="0" applyFont="1" applyBorder="1" applyAlignment="1">
      <alignment horizontal="center" vertical="center"/>
    </xf>
    <xf numFmtId="0" fontId="51" fillId="0" borderId="16" xfId="0" applyFont="1" applyBorder="1" applyAlignment="1">
      <alignment vertical="center"/>
    </xf>
    <xf numFmtId="1" fontId="51" fillId="0" borderId="138" xfId="0" applyNumberFormat="1" applyFont="1" applyBorder="1" applyAlignment="1">
      <alignment horizontal="center" vertical="center"/>
    </xf>
    <xf numFmtId="1" fontId="51" fillId="0" borderId="162" xfId="0" applyNumberFormat="1" applyFont="1" applyBorder="1" applyAlignment="1">
      <alignment horizontal="center" vertical="center"/>
    </xf>
    <xf numFmtId="165" fontId="51" fillId="0" borderId="164" xfId="0" applyNumberFormat="1" applyFont="1" applyBorder="1" applyAlignment="1">
      <alignment horizontal="center" vertical="center"/>
    </xf>
    <xf numFmtId="165" fontId="51" fillId="0" borderId="117" xfId="0" applyNumberFormat="1" applyFont="1" applyBorder="1" applyAlignment="1">
      <alignment horizontal="center" vertical="center"/>
    </xf>
    <xf numFmtId="165" fontId="51" fillId="0" borderId="116" xfId="0" applyNumberFormat="1" applyFont="1" applyBorder="1" applyAlignment="1">
      <alignment horizontal="center" vertical="center"/>
    </xf>
    <xf numFmtId="165" fontId="51" fillId="0" borderId="145" xfId="0" applyNumberFormat="1" applyFont="1" applyBorder="1" applyAlignment="1">
      <alignment horizontal="center" vertical="center"/>
    </xf>
    <xf numFmtId="165" fontId="51" fillId="0" borderId="142" xfId="0" applyNumberFormat="1" applyFont="1" applyBorder="1" applyAlignment="1">
      <alignment horizontal="center" vertical="center"/>
    </xf>
    <xf numFmtId="165" fontId="51" fillId="0" borderId="125" xfId="0" applyNumberFormat="1" applyFont="1" applyBorder="1" applyAlignment="1">
      <alignment horizontal="center" vertical="center"/>
    </xf>
    <xf numFmtId="0" fontId="17" fillId="23" borderId="26" xfId="0" applyFont="1" applyFill="1" applyBorder="1"/>
    <xf numFmtId="0" fontId="59" fillId="0" borderId="95" xfId="0" applyFont="1" applyBorder="1"/>
    <xf numFmtId="0" fontId="59" fillId="0" borderId="57" xfId="0" applyFont="1" applyBorder="1" applyAlignment="1">
      <alignment vertical="center"/>
    </xf>
    <xf numFmtId="49" fontId="59" fillId="0" borderId="57" xfId="0" applyNumberFormat="1" applyFont="1" applyBorder="1" applyAlignment="1">
      <alignment vertical="center"/>
    </xf>
    <xf numFmtId="1" fontId="48" fillId="0" borderId="57" xfId="0" applyNumberFormat="1" applyFont="1" applyBorder="1" applyAlignment="1">
      <alignment horizontal="center" vertical="center"/>
    </xf>
    <xf numFmtId="49" fontId="50" fillId="0" borderId="57" xfId="0" applyNumberFormat="1" applyFont="1" applyBorder="1" applyAlignment="1">
      <alignment horizontal="center" vertical="center"/>
    </xf>
    <xf numFmtId="49" fontId="61" fillId="0" borderId="57" xfId="0" applyNumberFormat="1" applyFont="1" applyBorder="1" applyAlignment="1">
      <alignment vertical="center"/>
    </xf>
    <xf numFmtId="1" fontId="62" fillId="0" borderId="57" xfId="0" applyNumberFormat="1" applyFont="1" applyBorder="1" applyAlignment="1">
      <alignment vertical="center"/>
    </xf>
    <xf numFmtId="0" fontId="61" fillId="0" borderId="57" xfId="0" applyFont="1" applyBorder="1" applyAlignment="1">
      <alignment vertical="center"/>
    </xf>
    <xf numFmtId="0" fontId="63" fillId="0" borderId="57" xfId="0" applyFont="1" applyBorder="1" applyAlignment="1">
      <alignment vertical="center"/>
    </xf>
    <xf numFmtId="0" fontId="59" fillId="0" borderId="0" xfId="0" applyFont="1" applyAlignment="1">
      <alignment vertical="center"/>
    </xf>
    <xf numFmtId="49" fontId="59" fillId="0" borderId="0" xfId="0" applyNumberFormat="1" applyFont="1" applyAlignment="1">
      <alignment vertical="center"/>
    </xf>
    <xf numFmtId="1" fontId="4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vertical="center"/>
    </xf>
    <xf numFmtId="1" fontId="63" fillId="0" borderId="0" xfId="0" applyNumberFormat="1" applyFont="1" applyAlignment="1">
      <alignment vertical="center"/>
    </xf>
    <xf numFmtId="49" fontId="61" fillId="0" borderId="0" xfId="0" applyNumberFormat="1" applyFont="1" applyAlignment="1">
      <alignment vertical="center"/>
    </xf>
    <xf numFmtId="1" fontId="62" fillId="0" borderId="0" xfId="0" applyNumberFormat="1" applyFont="1" applyAlignment="1">
      <alignment vertical="center"/>
    </xf>
    <xf numFmtId="0" fontId="61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24" fillId="22" borderId="26" xfId="0" applyFont="1" applyFill="1" applyBorder="1" applyAlignment="1">
      <alignment horizontal="center"/>
    </xf>
    <xf numFmtId="0" fontId="17" fillId="22" borderId="26" xfId="0" applyFont="1" applyFill="1" applyBorder="1" applyAlignment="1">
      <alignment horizontal="center"/>
    </xf>
    <xf numFmtId="0" fontId="40" fillId="22" borderId="26" xfId="0" applyFont="1" applyFill="1" applyBorder="1" applyAlignment="1">
      <alignment horizontal="center" vertical="center"/>
    </xf>
    <xf numFmtId="0" fontId="24" fillId="24" borderId="37" xfId="0" applyFont="1" applyFill="1" applyBorder="1"/>
    <xf numFmtId="49" fontId="24" fillId="24" borderId="93" xfId="0" applyNumberFormat="1" applyFont="1" applyFill="1" applyBorder="1" applyAlignment="1">
      <alignment horizontal="center"/>
    </xf>
    <xf numFmtId="49" fontId="24" fillId="24" borderId="26" xfId="0" applyNumberFormat="1" applyFont="1" applyFill="1" applyBorder="1" applyAlignment="1">
      <alignment horizontal="center"/>
    </xf>
    <xf numFmtId="0" fontId="24" fillId="24" borderId="26" xfId="0" applyFont="1" applyFill="1" applyBorder="1" applyAlignment="1">
      <alignment horizontal="center"/>
    </xf>
    <xf numFmtId="0" fontId="24" fillId="23" borderId="37" xfId="0" applyFont="1" applyFill="1" applyBorder="1"/>
    <xf numFmtId="49" fontId="24" fillId="23" borderId="93" xfId="0" applyNumberFormat="1" applyFont="1" applyFill="1" applyBorder="1" applyAlignment="1">
      <alignment horizontal="center"/>
    </xf>
    <xf numFmtId="49" fontId="24" fillId="23" borderId="26" xfId="0" applyNumberFormat="1" applyFont="1" applyFill="1" applyBorder="1" applyAlignment="1">
      <alignment horizontal="center"/>
    </xf>
    <xf numFmtId="0" fontId="24" fillId="23" borderId="26" xfId="0" applyFont="1" applyFill="1" applyBorder="1" applyAlignment="1">
      <alignment horizontal="center"/>
    </xf>
    <xf numFmtId="0" fontId="24" fillId="25" borderId="37" xfId="0" applyFont="1" applyFill="1" applyBorder="1"/>
    <xf numFmtId="49" fontId="24" fillId="25" borderId="93" xfId="0" applyNumberFormat="1" applyFont="1" applyFill="1" applyBorder="1" applyAlignment="1">
      <alignment horizontal="center"/>
    </xf>
    <xf numFmtId="49" fontId="24" fillId="25" borderId="26" xfId="0" applyNumberFormat="1" applyFont="1" applyFill="1" applyBorder="1" applyAlignment="1">
      <alignment horizontal="center"/>
    </xf>
    <xf numFmtId="0" fontId="24" fillId="25" borderId="26" xfId="0" applyFont="1" applyFill="1" applyBorder="1" applyAlignment="1">
      <alignment horizontal="center"/>
    </xf>
    <xf numFmtId="0" fontId="9" fillId="0" borderId="26" xfId="0" applyFont="1" applyBorder="1"/>
    <xf numFmtId="0" fontId="9" fillId="0" borderId="34" xfId="0" applyFont="1" applyBorder="1"/>
    <xf numFmtId="0" fontId="24" fillId="22" borderId="35" xfId="0" applyFont="1" applyFill="1" applyBorder="1" applyAlignment="1">
      <alignment horizontal="center"/>
    </xf>
    <xf numFmtId="0" fontId="9" fillId="0" borderId="70" xfId="0" applyFont="1" applyBorder="1"/>
    <xf numFmtId="0" fontId="9" fillId="0" borderId="200" xfId="0" applyFont="1" applyBorder="1"/>
    <xf numFmtId="0" fontId="9" fillId="0" borderId="16" xfId="0" applyFont="1" applyBorder="1"/>
    <xf numFmtId="0" fontId="9" fillId="23" borderId="26" xfId="0" applyFont="1" applyFill="1" applyBorder="1"/>
    <xf numFmtId="0" fontId="9" fillId="26" borderId="26" xfId="0" applyFont="1" applyFill="1" applyBorder="1"/>
    <xf numFmtId="0" fontId="17" fillId="26" borderId="26" xfId="0" applyFont="1" applyFill="1" applyBorder="1" applyAlignment="1">
      <alignment horizontal="center"/>
    </xf>
    <xf numFmtId="1" fontId="17" fillId="26" borderId="26" xfId="0" applyNumberFormat="1" applyFont="1" applyFill="1" applyBorder="1" applyAlignment="1">
      <alignment horizontal="center"/>
    </xf>
    <xf numFmtId="49" fontId="17" fillId="26" borderId="26" xfId="0" applyNumberFormat="1" applyFont="1" applyFill="1" applyBorder="1" applyAlignment="1">
      <alignment horizontal="center"/>
    </xf>
    <xf numFmtId="2" fontId="17" fillId="4" borderId="26" xfId="0" applyNumberFormat="1" applyFont="1" applyFill="1" applyBorder="1" applyAlignment="1">
      <alignment horizontal="center"/>
    </xf>
    <xf numFmtId="2" fontId="9" fillId="4" borderId="26" xfId="0" applyNumberFormat="1" applyFont="1" applyFill="1" applyBorder="1" applyAlignment="1">
      <alignment horizontal="center"/>
    </xf>
    <xf numFmtId="0" fontId="51" fillId="0" borderId="16" xfId="0" applyFont="1" applyBorder="1" applyAlignment="1">
      <alignment horizontal="center" vertical="center"/>
    </xf>
    <xf numFmtId="0" fontId="51" fillId="0" borderId="111" xfId="0" applyFont="1" applyBorder="1" applyAlignment="1">
      <alignment horizontal="center" vertical="center"/>
    </xf>
    <xf numFmtId="0" fontId="51" fillId="0" borderId="110" xfId="0" applyFont="1" applyBorder="1" applyAlignment="1">
      <alignment horizontal="center" vertical="center"/>
    </xf>
    <xf numFmtId="0" fontId="48" fillId="0" borderId="26" xfId="0" applyFont="1" applyBorder="1" applyAlignment="1">
      <alignment horizontal="center" vertical="center"/>
    </xf>
    <xf numFmtId="0" fontId="51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64" fillId="0" borderId="57" xfId="0" applyFont="1" applyBorder="1" applyAlignment="1">
      <alignment horizontal="center" vertical="center"/>
    </xf>
    <xf numFmtId="49" fontId="50" fillId="0" borderId="26" xfId="0" applyNumberFormat="1" applyFont="1" applyBorder="1" applyAlignment="1">
      <alignment horizontal="center" vertical="center"/>
    </xf>
    <xf numFmtId="0" fontId="49" fillId="0" borderId="100" xfId="0" applyFont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48" fillId="0" borderId="70" xfId="0" applyFont="1" applyBorder="1" applyAlignment="1">
      <alignment horizontal="center" vertical="center"/>
    </xf>
    <xf numFmtId="49" fontId="50" fillId="0" borderId="27" xfId="0" applyNumberFormat="1" applyFont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49" fontId="50" fillId="0" borderId="27" xfId="0" applyNumberFormat="1" applyFont="1" applyBorder="1" applyAlignment="1">
      <alignment horizontal="center" vertical="center"/>
    </xf>
    <xf numFmtId="0" fontId="51" fillId="0" borderId="69" xfId="0" applyFont="1" applyBorder="1" applyAlignment="1">
      <alignment horizontal="center" vertical="center" wrapText="1"/>
    </xf>
    <xf numFmtId="0" fontId="51" fillId="0" borderId="70" xfId="0" applyFont="1" applyBorder="1" applyAlignment="1">
      <alignment horizontal="center" vertical="center" wrapText="1"/>
    </xf>
    <xf numFmtId="0" fontId="51" fillId="0" borderId="99" xfId="0" applyFont="1" applyBorder="1" applyAlignment="1">
      <alignment horizontal="center" vertical="center" wrapText="1"/>
    </xf>
    <xf numFmtId="0" fontId="51" fillId="0" borderId="34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0" fontId="51" fillId="0" borderId="28" xfId="0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/>
    </xf>
    <xf numFmtId="49" fontId="59" fillId="0" borderId="26" xfId="0" applyNumberFormat="1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1" fillId="0" borderId="47" xfId="0" applyFont="1" applyBorder="1" applyAlignment="1">
      <alignment horizontal="center" vertical="center" wrapText="1"/>
    </xf>
    <xf numFmtId="0" fontId="51" fillId="0" borderId="43" xfId="0" applyFont="1" applyBorder="1" applyAlignment="1">
      <alignment horizontal="center" vertical="center" wrapText="1"/>
    </xf>
    <xf numFmtId="0" fontId="51" fillId="0" borderId="44" xfId="0" applyFont="1" applyBorder="1" applyAlignment="1">
      <alignment horizontal="center" vertical="center" wrapText="1"/>
    </xf>
    <xf numFmtId="0" fontId="51" fillId="0" borderId="130" xfId="0" applyFont="1" applyBorder="1" applyAlignment="1">
      <alignment horizontal="center" vertical="center" wrapText="1"/>
    </xf>
    <xf numFmtId="0" fontId="51" fillId="0" borderId="90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0" fontId="51" fillId="0" borderId="86" xfId="0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1" fontId="51" fillId="0" borderId="141" xfId="0" applyNumberFormat="1" applyFont="1" applyBorder="1" applyAlignment="1">
      <alignment horizontal="center" vertical="center" wrapText="1"/>
    </xf>
    <xf numFmtId="1" fontId="51" fillId="0" borderId="37" xfId="0" applyNumberFormat="1" applyFont="1" applyBorder="1" applyAlignment="1">
      <alignment horizontal="center" vertical="center" wrapText="1"/>
    </xf>
    <xf numFmtId="1" fontId="51" fillId="0" borderId="38" xfId="0" applyNumberFormat="1" applyFont="1" applyBorder="1" applyAlignment="1">
      <alignment horizontal="center" vertical="center" wrapText="1"/>
    </xf>
    <xf numFmtId="49" fontId="51" fillId="0" borderId="47" xfId="0" applyNumberFormat="1" applyFont="1" applyBorder="1" applyAlignment="1">
      <alignment horizontal="center" vertical="center" wrapText="1"/>
    </xf>
    <xf numFmtId="49" fontId="51" fillId="0" borderId="43" xfId="0" applyNumberFormat="1" applyFont="1" applyBorder="1" applyAlignment="1">
      <alignment horizontal="center" vertical="center" wrapText="1"/>
    </xf>
    <xf numFmtId="49" fontId="51" fillId="0" borderId="33" xfId="0" applyNumberFormat="1" applyFont="1" applyBorder="1" applyAlignment="1">
      <alignment horizontal="center" vertical="center"/>
    </xf>
    <xf numFmtId="49" fontId="51" fillId="0" borderId="90" xfId="0" applyNumberFormat="1" applyFont="1" applyBorder="1" applyAlignment="1">
      <alignment horizontal="center" vertical="center"/>
    </xf>
    <xf numFmtId="0" fontId="51" fillId="0" borderId="27" xfId="0" applyFont="1" applyBorder="1" applyAlignment="1">
      <alignment horizontal="center" vertical="center" wrapText="1"/>
    </xf>
    <xf numFmtId="0" fontId="51" fillId="0" borderId="87" xfId="0" applyFont="1" applyBorder="1" applyAlignment="1">
      <alignment horizontal="center" vertical="center" wrapText="1"/>
    </xf>
    <xf numFmtId="0" fontId="51" fillId="0" borderId="67" xfId="0" applyFont="1" applyBorder="1" applyAlignment="1">
      <alignment horizontal="center" vertical="center" wrapText="1"/>
    </xf>
    <xf numFmtId="0" fontId="51" fillId="0" borderId="60" xfId="0" applyFont="1" applyBorder="1" applyAlignment="1">
      <alignment horizontal="center" vertical="center" wrapText="1"/>
    </xf>
    <xf numFmtId="0" fontId="51" fillId="0" borderId="56" xfId="0" applyFont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 wrapText="1"/>
    </xf>
    <xf numFmtId="0" fontId="62" fillId="0" borderId="26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50" fillId="0" borderId="26" xfId="0" applyFont="1" applyBorder="1" applyAlignment="1">
      <alignment horizontal="center"/>
    </xf>
    <xf numFmtId="0" fontId="51" fillId="0" borderId="121" xfId="0" applyFont="1" applyBorder="1" applyAlignment="1">
      <alignment horizontal="center" vertical="center" wrapText="1"/>
    </xf>
    <xf numFmtId="0" fontId="51" fillId="0" borderId="95" xfId="0" applyFont="1" applyBorder="1" applyAlignment="1">
      <alignment horizontal="center" vertical="center" wrapText="1"/>
    </xf>
    <xf numFmtId="0" fontId="51" fillId="0" borderId="129" xfId="0" applyFont="1" applyBorder="1" applyAlignment="1">
      <alignment horizontal="center" vertical="center" wrapText="1"/>
    </xf>
    <xf numFmtId="0" fontId="51" fillId="0" borderId="101" xfId="0" applyFont="1" applyBorder="1" applyAlignment="1">
      <alignment horizontal="center" vertical="center"/>
    </xf>
    <xf numFmtId="0" fontId="51" fillId="0" borderId="97" xfId="0" applyFont="1" applyBorder="1" applyAlignment="1">
      <alignment horizontal="center" vertical="center"/>
    </xf>
    <xf numFmtId="0" fontId="51" fillId="0" borderId="69" xfId="0" applyFont="1" applyBorder="1" applyAlignment="1">
      <alignment horizontal="center" vertical="center"/>
    </xf>
    <xf numFmtId="0" fontId="51" fillId="0" borderId="70" xfId="0" applyFont="1" applyBorder="1" applyAlignment="1">
      <alignment horizontal="center" vertical="center"/>
    </xf>
    <xf numFmtId="0" fontId="51" fillId="0" borderId="99" xfId="0" applyFont="1" applyBorder="1" applyAlignment="1">
      <alignment horizontal="center" vertical="center"/>
    </xf>
    <xf numFmtId="0" fontId="51" fillId="0" borderId="96" xfId="0" applyFont="1" applyBorder="1" applyAlignment="1">
      <alignment horizontal="center" vertical="center"/>
    </xf>
    <xf numFmtId="0" fontId="51" fillId="0" borderId="98" xfId="0" applyFont="1" applyBorder="1" applyAlignment="1">
      <alignment horizontal="center" vertical="center"/>
    </xf>
    <xf numFmtId="49" fontId="51" fillId="0" borderId="34" xfId="0" applyNumberFormat="1" applyFont="1" applyBorder="1" applyAlignment="1">
      <alignment horizontal="center" vertical="center"/>
    </xf>
    <xf numFmtId="49" fontId="51" fillId="0" borderId="99" xfId="0" applyNumberFormat="1" applyFont="1" applyBorder="1" applyAlignment="1">
      <alignment horizontal="center" vertical="center"/>
    </xf>
    <xf numFmtId="49" fontId="51" fillId="0" borderId="34" xfId="0" applyNumberFormat="1" applyFont="1" applyBorder="1" applyAlignment="1">
      <alignment horizontal="center" vertical="center" wrapText="1"/>
    </xf>
    <xf numFmtId="49" fontId="51" fillId="0" borderId="99" xfId="0" applyNumberFormat="1" applyFont="1" applyBorder="1" applyAlignment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51" fillId="0" borderId="100" xfId="0" applyFont="1" applyBorder="1" applyAlignment="1">
      <alignment horizontal="center"/>
    </xf>
    <xf numFmtId="0" fontId="51" fillId="0" borderId="140" xfId="0" applyFont="1" applyBorder="1" applyAlignment="1">
      <alignment horizontal="center" vertical="center"/>
    </xf>
    <xf numFmtId="0" fontId="51" fillId="0" borderId="47" xfId="0" applyFont="1" applyBorder="1" applyAlignment="1">
      <alignment horizontal="center" vertical="center"/>
    </xf>
    <xf numFmtId="0" fontId="51" fillId="0" borderId="43" xfId="0" applyFont="1" applyBorder="1" applyAlignment="1">
      <alignment horizontal="center" vertical="center"/>
    </xf>
    <xf numFmtId="0" fontId="51" fillId="0" borderId="44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61" fillId="0" borderId="35" xfId="0" applyFont="1" applyBorder="1" applyAlignment="1">
      <alignment horizontal="center"/>
    </xf>
    <xf numFmtId="0" fontId="77" fillId="0" borderId="16" xfId="0" applyFont="1" applyBorder="1" applyAlignment="1">
      <alignment horizontal="center" vertical="center"/>
    </xf>
    <xf numFmtId="0" fontId="51" fillId="0" borderId="96" xfId="0" applyFont="1" applyBorder="1" applyAlignment="1">
      <alignment horizontal="center" vertical="center" wrapText="1"/>
    </xf>
    <xf numFmtId="0" fontId="51" fillId="0" borderId="101" xfId="0" applyFont="1" applyBorder="1" applyAlignment="1">
      <alignment horizontal="center" vertical="center" wrapText="1"/>
    </xf>
    <xf numFmtId="0" fontId="51" fillId="0" borderId="102" xfId="0" applyFont="1" applyBorder="1" applyAlignment="1">
      <alignment horizontal="center" vertical="center"/>
    </xf>
    <xf numFmtId="0" fontId="51" fillId="0" borderId="102" xfId="0" applyFont="1" applyBorder="1" applyAlignment="1">
      <alignment horizontal="center" vertical="center" wrapText="1"/>
    </xf>
    <xf numFmtId="0" fontId="46" fillId="3" borderId="26" xfId="0" applyFont="1" applyFill="1" applyBorder="1" applyAlignment="1">
      <alignment horizontal="center"/>
    </xf>
    <xf numFmtId="0" fontId="1" fillId="0" borderId="127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12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126" xfId="0" applyFont="1" applyBorder="1" applyAlignment="1">
      <alignment horizontal="center"/>
    </xf>
    <xf numFmtId="0" fontId="1" fillId="0" borderId="127" xfId="0" applyFont="1" applyBorder="1" applyAlignment="1">
      <alignment horizontal="center"/>
    </xf>
    <xf numFmtId="0" fontId="1" fillId="0" borderId="85" xfId="0" applyFont="1" applyBorder="1" applyAlignment="1">
      <alignment horizontal="center"/>
    </xf>
    <xf numFmtId="0" fontId="25" fillId="3" borderId="26" xfId="0" applyFont="1" applyFill="1" applyBorder="1" applyAlignment="1">
      <alignment horizontal="center"/>
    </xf>
    <xf numFmtId="49" fontId="5" fillId="0" borderId="40" xfId="0" applyNumberFormat="1" applyFont="1" applyBorder="1" applyAlignment="1">
      <alignment horizontal="center"/>
    </xf>
    <xf numFmtId="49" fontId="5" fillId="0" borderId="68" xfId="0" applyNumberFormat="1" applyFont="1" applyBorder="1" applyAlignment="1">
      <alignment horizontal="center"/>
    </xf>
    <xf numFmtId="49" fontId="5" fillId="0" borderId="132" xfId="0" applyNumberFormat="1" applyFont="1" applyBorder="1" applyAlignment="1">
      <alignment horizontal="center"/>
    </xf>
    <xf numFmtId="49" fontId="5" fillId="0" borderId="95" xfId="0" applyNumberFormat="1" applyFont="1" applyBorder="1" applyAlignment="1">
      <alignment horizontal="center"/>
    </xf>
    <xf numFmtId="49" fontId="5" fillId="0" borderId="39" xfId="0" applyNumberFormat="1" applyFont="1" applyBorder="1" applyAlignment="1">
      <alignment horizontal="center"/>
    </xf>
    <xf numFmtId="49" fontId="5" fillId="0" borderId="66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52" fillId="0" borderId="26" xfId="0" applyFont="1" applyBorder="1" applyAlignment="1">
      <alignment horizontal="center" vertical="center"/>
    </xf>
    <xf numFmtId="0" fontId="5" fillId="0" borderId="37" xfId="0" applyFont="1" applyBorder="1" applyAlignment="1">
      <alignment horizontal="left"/>
    </xf>
    <xf numFmtId="0" fontId="5" fillId="0" borderId="93" xfId="0" applyFont="1" applyBorder="1" applyAlignment="1">
      <alignment horizontal="left"/>
    </xf>
    <xf numFmtId="49" fontId="0" fillId="0" borderId="26" xfId="0" applyNumberFormat="1" applyBorder="1" applyAlignment="1">
      <alignment horizontal="center"/>
    </xf>
    <xf numFmtId="0" fontId="26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wrapText="1"/>
    </xf>
    <xf numFmtId="0" fontId="25" fillId="0" borderId="56" xfId="0" applyFont="1" applyBorder="1" applyAlignment="1">
      <alignment horizontal="center" wrapText="1"/>
    </xf>
    <xf numFmtId="0" fontId="25" fillId="0" borderId="7" xfId="0" applyFont="1" applyBorder="1" applyAlignment="1">
      <alignment horizontal="center" wrapText="1"/>
    </xf>
    <xf numFmtId="0" fontId="1" fillId="0" borderId="126" xfId="0" applyFont="1" applyBorder="1" applyAlignment="1">
      <alignment horizontal="center" vertical="center"/>
    </xf>
    <xf numFmtId="0" fontId="7" fillId="3" borderId="76" xfId="0" applyFont="1" applyFill="1" applyBorder="1" applyAlignment="1">
      <alignment horizontal="center"/>
    </xf>
    <xf numFmtId="0" fontId="7" fillId="3" borderId="7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3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21" borderId="76" xfId="0" applyFont="1" applyFill="1" applyBorder="1" applyAlignment="1">
      <alignment horizontal="center"/>
    </xf>
    <xf numFmtId="0" fontId="7" fillId="21" borderId="77" xfId="0" applyFont="1" applyFill="1" applyBorder="1" applyAlignment="1">
      <alignment horizontal="center"/>
    </xf>
    <xf numFmtId="0" fontId="7" fillId="21" borderId="78" xfId="0" applyFont="1" applyFill="1" applyBorder="1" applyAlignment="1">
      <alignment horizontal="center"/>
    </xf>
    <xf numFmtId="0" fontId="7" fillId="8" borderId="76" xfId="0" applyFont="1" applyFill="1" applyBorder="1" applyAlignment="1">
      <alignment horizontal="center"/>
    </xf>
    <xf numFmtId="0" fontId="7" fillId="8" borderId="77" xfId="0" applyFont="1" applyFill="1" applyBorder="1" applyAlignment="1">
      <alignment horizontal="center"/>
    </xf>
    <xf numFmtId="0" fontId="7" fillId="8" borderId="78" xfId="0" applyFont="1" applyFill="1" applyBorder="1" applyAlignment="1">
      <alignment horizontal="center"/>
    </xf>
    <xf numFmtId="0" fontId="24" fillId="0" borderId="26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34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20" borderId="26" xfId="0" applyFont="1" applyFill="1" applyBorder="1" applyAlignment="1">
      <alignment horizontal="center"/>
    </xf>
    <xf numFmtId="0" fontId="71" fillId="0" borderId="196" xfId="0" applyFont="1" applyBorder="1" applyAlignment="1">
      <alignment horizontal="center" vertical="center"/>
    </xf>
    <xf numFmtId="0" fontId="71" fillId="0" borderId="197" xfId="0" applyFont="1" applyBorder="1" applyAlignment="1">
      <alignment horizontal="center" vertical="center"/>
    </xf>
    <xf numFmtId="0" fontId="71" fillId="0" borderId="198" xfId="0" applyFont="1" applyBorder="1" applyAlignment="1">
      <alignment horizontal="center" vertical="center"/>
    </xf>
    <xf numFmtId="0" fontId="71" fillId="0" borderId="199" xfId="0" applyFont="1" applyBorder="1" applyAlignment="1">
      <alignment horizontal="center" vertical="center"/>
    </xf>
    <xf numFmtId="0" fontId="71" fillId="0" borderId="193" xfId="0" applyFont="1" applyBorder="1" applyAlignment="1">
      <alignment horizontal="center"/>
    </xf>
    <xf numFmtId="0" fontId="71" fillId="0" borderId="194" xfId="0" applyFont="1" applyBorder="1" applyAlignment="1">
      <alignment horizontal="center"/>
    </xf>
    <xf numFmtId="0" fontId="70" fillId="0" borderId="0" xfId="0" applyFont="1" applyAlignment="1">
      <alignment horizontal="center"/>
    </xf>
    <xf numFmtId="0" fontId="71" fillId="22" borderId="192" xfId="0" applyFont="1" applyFill="1" applyBorder="1" applyAlignment="1">
      <alignment horizontal="center"/>
    </xf>
    <xf numFmtId="0" fontId="71" fillId="22" borderId="193" xfId="0" applyFont="1" applyFill="1" applyBorder="1" applyAlignment="1">
      <alignment horizontal="center"/>
    </xf>
    <xf numFmtId="0" fontId="71" fillId="22" borderId="194" xfId="0" applyFont="1" applyFill="1" applyBorder="1" applyAlignment="1">
      <alignment horizontal="center"/>
    </xf>
    <xf numFmtId="0" fontId="71" fillId="0" borderId="187" xfId="0" applyFont="1" applyBorder="1" applyAlignment="1">
      <alignment horizontal="center"/>
    </xf>
    <xf numFmtId="0" fontId="71" fillId="0" borderId="188" xfId="0" applyFont="1" applyBorder="1" applyAlignment="1">
      <alignment horizontal="center"/>
    </xf>
    <xf numFmtId="0" fontId="71" fillId="0" borderId="26" xfId="0" applyFont="1" applyBorder="1" applyAlignment="1">
      <alignment horizontal="center"/>
    </xf>
    <xf numFmtId="0" fontId="71" fillId="0" borderId="170" xfId="0" applyFont="1" applyBorder="1" applyAlignment="1">
      <alignment horizontal="center"/>
    </xf>
    <xf numFmtId="0" fontId="71" fillId="0" borderId="176" xfId="0" applyFont="1" applyBorder="1" applyAlignment="1">
      <alignment horizontal="center"/>
    </xf>
    <xf numFmtId="0" fontId="71" fillId="0" borderId="178" xfId="0" applyFont="1" applyBorder="1" applyAlignment="1">
      <alignment horizontal="center"/>
    </xf>
    <xf numFmtId="0" fontId="71" fillId="0" borderId="35" xfId="0" applyFont="1" applyBorder="1" applyAlignment="1">
      <alignment horizontal="center"/>
    </xf>
    <xf numFmtId="0" fontId="71" fillId="0" borderId="174" xfId="0" applyFont="1" applyBorder="1" applyAlignment="1">
      <alignment horizontal="center"/>
    </xf>
    <xf numFmtId="0" fontId="74" fillId="0" borderId="173" xfId="0" applyFont="1" applyBorder="1" applyAlignment="1">
      <alignment horizontal="center" vertical="center"/>
    </xf>
    <xf numFmtId="0" fontId="74" fillId="0" borderId="189" xfId="0" applyFont="1" applyBorder="1" applyAlignment="1">
      <alignment horizontal="center" vertical="center"/>
    </xf>
    <xf numFmtId="0" fontId="74" fillId="0" borderId="177" xfId="0" applyFont="1" applyBorder="1" applyAlignment="1">
      <alignment horizontal="center" vertical="center"/>
    </xf>
    <xf numFmtId="0" fontId="70" fillId="0" borderId="166" xfId="0" applyFont="1" applyBorder="1" applyAlignment="1">
      <alignment horizontal="center"/>
    </xf>
    <xf numFmtId="0" fontId="70" fillId="0" borderId="168" xfId="0" applyFont="1" applyBorder="1" applyAlignment="1">
      <alignment horizontal="center"/>
    </xf>
    <xf numFmtId="0" fontId="70" fillId="0" borderId="179" xfId="0" applyFont="1" applyBorder="1" applyAlignment="1">
      <alignment horizontal="center" vertical="center"/>
    </xf>
    <xf numFmtId="0" fontId="70" fillId="0" borderId="180" xfId="0" applyFont="1" applyBorder="1" applyAlignment="1">
      <alignment horizontal="center" vertical="center"/>
    </xf>
    <xf numFmtId="0" fontId="70" fillId="0" borderId="185" xfId="0" applyFont="1" applyBorder="1" applyAlignment="1">
      <alignment horizontal="center"/>
    </xf>
    <xf numFmtId="0" fontId="73" fillId="0" borderId="174" xfId="0" applyFont="1" applyBorder="1" applyAlignment="1">
      <alignment horizontal="center" vertical="center"/>
    </xf>
    <xf numFmtId="0" fontId="73" fillId="0" borderId="170" xfId="0" applyFont="1" applyBorder="1" applyAlignment="1">
      <alignment horizontal="center" vertical="center"/>
    </xf>
    <xf numFmtId="0" fontId="73" fillId="0" borderId="172" xfId="0" applyFont="1" applyBorder="1" applyAlignment="1">
      <alignment horizontal="center" vertical="center"/>
    </xf>
    <xf numFmtId="0" fontId="73" fillId="0" borderId="188" xfId="0" applyFont="1" applyBorder="1" applyAlignment="1">
      <alignment horizontal="center" vertical="center"/>
    </xf>
    <xf numFmtId="0" fontId="73" fillId="0" borderId="178" xfId="0" applyFont="1" applyBorder="1" applyAlignment="1">
      <alignment horizontal="center" vertical="center"/>
    </xf>
    <xf numFmtId="0" fontId="71" fillId="0" borderId="181" xfId="0" applyFont="1" applyBorder="1" applyAlignment="1">
      <alignment horizontal="center" vertical="center"/>
    </xf>
    <xf numFmtId="0" fontId="71" fillId="0" borderId="182" xfId="0" applyFont="1" applyBorder="1" applyAlignment="1">
      <alignment horizontal="center" vertical="center"/>
    </xf>
    <xf numFmtId="0" fontId="71" fillId="0" borderId="190" xfId="0" applyFont="1" applyBorder="1" applyAlignment="1">
      <alignment horizontal="center" vertical="center"/>
    </xf>
    <xf numFmtId="0" fontId="71" fillId="0" borderId="185" xfId="0" applyFont="1" applyBorder="1" applyAlignment="1">
      <alignment horizontal="center" vertical="center"/>
    </xf>
    <xf numFmtId="0" fontId="71" fillId="0" borderId="183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24" fillId="22" borderId="37" xfId="0" applyFont="1" applyFill="1" applyBorder="1" applyAlignment="1">
      <alignment horizontal="center"/>
    </xf>
    <xf numFmtId="0" fontId="24" fillId="22" borderId="93" xfId="0" applyFont="1" applyFill="1" applyBorder="1" applyAlignment="1">
      <alignment horizontal="center"/>
    </xf>
    <xf numFmtId="0" fontId="40" fillId="22" borderId="37" xfId="0" applyFont="1" applyFill="1" applyBorder="1" applyAlignment="1">
      <alignment horizontal="center" vertical="center"/>
    </xf>
    <xf numFmtId="0" fontId="40" fillId="22" borderId="93" xfId="0" applyFont="1" applyFill="1" applyBorder="1" applyAlignment="1">
      <alignment horizontal="center" vertical="center"/>
    </xf>
    <xf numFmtId="0" fontId="39" fillId="0" borderId="128" xfId="0" applyFont="1" applyBorder="1" applyAlignment="1">
      <alignment horizontal="center" vertical="center"/>
    </xf>
    <xf numFmtId="0" fontId="39" fillId="0" borderId="135" xfId="0" applyFont="1" applyBorder="1" applyAlignment="1">
      <alignment horizontal="center" vertical="center"/>
    </xf>
    <xf numFmtId="0" fontId="39" fillId="0" borderId="89" xfId="0" applyFont="1" applyBorder="1" applyAlignment="1">
      <alignment horizontal="center" vertical="center"/>
    </xf>
    <xf numFmtId="0" fontId="39" fillId="0" borderId="42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54" fillId="0" borderId="29" xfId="0" applyFont="1" applyBorder="1" applyAlignment="1">
      <alignment horizontal="center" vertical="center"/>
    </xf>
    <xf numFmtId="0" fontId="55" fillId="2" borderId="88" xfId="0" applyFont="1" applyFill="1" applyBorder="1" applyAlignment="1">
      <alignment horizontal="center" vertical="center" wrapText="1"/>
    </xf>
    <xf numFmtId="0" fontId="55" fillId="2" borderId="88" xfId="0" applyFont="1" applyFill="1" applyBorder="1" applyAlignment="1">
      <alignment horizontal="center" vertical="center"/>
    </xf>
    <xf numFmtId="0" fontId="55" fillId="0" borderId="88" xfId="0" applyFont="1" applyBorder="1" applyAlignment="1">
      <alignment horizontal="center" vertical="center" wrapText="1"/>
    </xf>
    <xf numFmtId="0" fontId="55" fillId="0" borderId="88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55" fillId="0" borderId="88" xfId="0" applyFont="1" applyBorder="1" applyAlignment="1">
      <alignment horizontal="center" vertical="top" wrapText="1"/>
    </xf>
    <xf numFmtId="0" fontId="55" fillId="0" borderId="88" xfId="0" applyFont="1" applyBorder="1" applyAlignment="1">
      <alignment horizontal="center" vertical="top"/>
    </xf>
    <xf numFmtId="0" fontId="11" fillId="0" borderId="37" xfId="0" applyFont="1" applyBorder="1" applyAlignment="1">
      <alignment horizontal="center"/>
    </xf>
    <xf numFmtId="0" fontId="11" fillId="0" borderId="74" xfId="0" applyFont="1" applyBorder="1" applyAlignment="1">
      <alignment horizontal="center"/>
    </xf>
    <xf numFmtId="0" fontId="11" fillId="0" borderId="134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39" fillId="0" borderId="8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16" xfId="0" applyFont="1" applyBorder="1" applyAlignment="1">
      <alignment horizontal="right" vertical="center"/>
    </xf>
    <xf numFmtId="0" fontId="11" fillId="0" borderId="133" xfId="0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0" fontId="11" fillId="0" borderId="88" xfId="0" applyFont="1" applyBorder="1" applyAlignment="1">
      <alignment horizontal="right" vertical="center"/>
    </xf>
    <xf numFmtId="0" fontId="11" fillId="0" borderId="60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/>
    </xf>
    <xf numFmtId="0" fontId="11" fillId="0" borderId="77" xfId="0" applyFont="1" applyBorder="1" applyAlignment="1">
      <alignment horizontal="center"/>
    </xf>
    <xf numFmtId="0" fontId="11" fillId="0" borderId="78" xfId="0" applyFont="1" applyBorder="1" applyAlignment="1">
      <alignment horizontal="center"/>
    </xf>
    <xf numFmtId="0" fontId="53" fillId="0" borderId="60" xfId="0" applyFont="1" applyBorder="1" applyAlignment="1">
      <alignment horizontal="center" vertical="center"/>
    </xf>
    <xf numFmtId="0" fontId="53" fillId="0" borderId="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2" fillId="0" borderId="128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8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1" fillId="0" borderId="86" xfId="0" applyFont="1" applyBorder="1" applyAlignment="1">
      <alignment horizontal="center"/>
    </xf>
    <xf numFmtId="0" fontId="11" fillId="0" borderId="126" xfId="0" applyFont="1" applyBorder="1" applyAlignment="1">
      <alignment horizontal="center" vertical="center"/>
    </xf>
    <xf numFmtId="0" fontId="11" fillId="0" borderId="127" xfId="0" applyFont="1" applyBorder="1" applyAlignment="1">
      <alignment horizontal="center" vertical="center"/>
    </xf>
    <xf numFmtId="0" fontId="11" fillId="0" borderId="91" xfId="0" applyFont="1" applyBorder="1" applyAlignment="1">
      <alignment horizontal="center" vertical="center"/>
    </xf>
    <xf numFmtId="0" fontId="11" fillId="0" borderId="136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4" fillId="0" borderId="136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11" fillId="0" borderId="128" xfId="0" applyFont="1" applyBorder="1" applyAlignment="1">
      <alignment horizontal="center" vertical="center"/>
    </xf>
    <xf numFmtId="0" fontId="11" fillId="0" borderId="13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/>
    </xf>
    <xf numFmtId="0" fontId="18" fillId="0" borderId="77" xfId="0" applyFont="1" applyBorder="1" applyAlignment="1">
      <alignment horizontal="center"/>
    </xf>
    <xf numFmtId="0" fontId="18" fillId="0" borderId="78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31" fillId="0" borderId="133" xfId="0" applyFont="1" applyBorder="1" applyAlignment="1">
      <alignment horizontal="center" wrapText="1"/>
    </xf>
    <xf numFmtId="0" fontId="31" fillId="0" borderId="30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13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88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/>
    </xf>
    <xf numFmtId="0" fontId="18" fillId="0" borderId="74" xfId="0" applyFont="1" applyBorder="1" applyAlignment="1">
      <alignment horizontal="center"/>
    </xf>
    <xf numFmtId="0" fontId="18" fillId="0" borderId="7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16" xfId="0" applyFont="1" applyBorder="1" applyAlignment="1">
      <alignment horizontal="center"/>
    </xf>
    <xf numFmtId="0" fontId="25" fillId="0" borderId="0" xfId="0" applyFont="1" applyAlignment="1">
      <alignment horizontal="left"/>
    </xf>
    <xf numFmtId="0" fontId="25" fillId="0" borderId="16" xfId="0" applyFont="1" applyBorder="1" applyAlignment="1">
      <alignment horizontal="center"/>
    </xf>
    <xf numFmtId="0" fontId="25" fillId="0" borderId="60" xfId="0" applyFont="1" applyBorder="1" applyAlignment="1">
      <alignment horizontal="center" vertical="center"/>
    </xf>
    <xf numFmtId="0" fontId="25" fillId="0" borderId="5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25" fillId="0" borderId="12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25" fillId="0" borderId="126" xfId="0" applyFont="1" applyBorder="1" applyAlignment="1">
      <alignment horizontal="center"/>
    </xf>
    <xf numFmtId="0" fontId="25" fillId="0" borderId="127" xfId="0" applyFont="1" applyBorder="1" applyAlignment="1">
      <alignment horizontal="center"/>
    </xf>
    <xf numFmtId="0" fontId="25" fillId="0" borderId="85" xfId="0" applyFont="1" applyBorder="1" applyAlignment="1">
      <alignment horizontal="center"/>
    </xf>
    <xf numFmtId="0" fontId="25" fillId="0" borderId="126" xfId="0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/>
    </xf>
    <xf numFmtId="0" fontId="25" fillId="0" borderId="127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4" fillId="0" borderId="37" xfId="0" applyFont="1" applyFill="1" applyBorder="1" applyAlignment="1">
      <alignment horizontal="center"/>
    </xf>
    <xf numFmtId="0" fontId="24" fillId="0" borderId="93" xfId="0" applyFont="1" applyFill="1" applyBorder="1" applyAlignment="1">
      <alignment horizontal="center"/>
    </xf>
    <xf numFmtId="0" fontId="24" fillId="0" borderId="26" xfId="0" applyFont="1" applyFill="1" applyBorder="1" applyAlignment="1">
      <alignment horizontal="center"/>
    </xf>
    <xf numFmtId="0" fontId="24" fillId="0" borderId="37" xfId="0" applyFont="1" applyFill="1" applyBorder="1" applyAlignment="1">
      <alignment horizontal="center"/>
    </xf>
    <xf numFmtId="0" fontId="24" fillId="0" borderId="93" xfId="0" applyFont="1" applyFill="1" applyBorder="1" applyAlignment="1">
      <alignment horizontal="center"/>
    </xf>
    <xf numFmtId="0" fontId="24" fillId="0" borderId="26" xfId="0" applyFont="1" applyFill="1" applyBorder="1" applyAlignment="1">
      <alignment horizontal="center"/>
    </xf>
  </cellXfs>
  <cellStyles count="1">
    <cellStyle name="Normal" xfId="0" builtinId="0"/>
  </cellStyles>
  <dxfs count="8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698501</xdr:colOff>
      <xdr:row>0</xdr:row>
      <xdr:rowOff>690563</xdr:rowOff>
    </xdr:from>
    <xdr:to>
      <xdr:col>2</xdr:col>
      <xdr:colOff>2374901</xdr:colOff>
      <xdr:row>0</xdr:row>
      <xdr:rowOff>690563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 flipV="1">
          <a:off x="1889126" y="690563"/>
          <a:ext cx="2382838" cy="0"/>
        </a:xfrm>
        <a:prstGeom prst="line">
          <a:avLst/>
        </a:prstGeom>
        <a:noFill/>
        <a:ln w="19050">
          <a:solidFill>
            <a:srgbClr val="000000"/>
          </a:solidFill>
          <a:rou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149224</xdr:colOff>
      <xdr:row>1</xdr:row>
      <xdr:rowOff>52388</xdr:rowOff>
    </xdr:from>
    <xdr:to>
      <xdr:col>2</xdr:col>
      <xdr:colOff>1801002</xdr:colOff>
      <xdr:row>1</xdr:row>
      <xdr:rowOff>62972</xdr:rowOff>
    </xdr:to>
    <xdr:sp macro="" textlink="">
      <xdr:nvSpPr>
        <xdr:cNvPr id="2" name="Straight Connector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Grp="1"/>
        </xdr:cNvSpPr>
      </xdr:nvSpPr>
      <xdr:spPr>
        <a:xfrm>
          <a:off x="881062" y="559594"/>
          <a:ext cx="2333625" cy="79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365655</xdr:colOff>
      <xdr:row>1</xdr:row>
      <xdr:rowOff>4233</xdr:rowOff>
    </xdr:from>
    <xdr:to>
      <xdr:col>2</xdr:col>
      <xdr:colOff>1290178</xdr:colOff>
      <xdr:row>1</xdr:row>
      <xdr:rowOff>4233</xdr:rowOff>
    </xdr:to>
    <xdr:sp macro="" textlink="">
      <xdr:nvSpPr>
        <xdr:cNvPr id="2" name="Straight Connector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Grp="1"/>
        </xdr:cNvSpPr>
      </xdr:nvSpPr>
      <xdr:spPr>
        <a:xfrm>
          <a:off x="365655" y="723900"/>
          <a:ext cx="2321523" cy="0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266383</xdr:colOff>
      <xdr:row>1</xdr:row>
      <xdr:rowOff>41275</xdr:rowOff>
    </xdr:from>
    <xdr:to>
      <xdr:col>5</xdr:col>
      <xdr:colOff>52377</xdr:colOff>
      <xdr:row>1</xdr:row>
      <xdr:rowOff>46038</xdr:rowOff>
    </xdr:to>
    <xdr:sp macro="" textlink="">
      <xdr:nvSpPr>
        <xdr:cNvPr id="2" name="Straight Connector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Grp="1"/>
        </xdr:cNvSpPr>
      </xdr:nvSpPr>
      <xdr:spPr>
        <a:xfrm>
          <a:off x="866775" y="257175"/>
          <a:ext cx="20193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oneCell">
    <xdr:from>
      <xdr:col>12</xdr:col>
      <xdr:colOff>125413</xdr:colOff>
      <xdr:row>3</xdr:row>
      <xdr:rowOff>66675</xdr:rowOff>
    </xdr:from>
    <xdr:to>
      <xdr:col>18</xdr:col>
      <xdr:colOff>106363</xdr:colOff>
      <xdr:row>3</xdr:row>
      <xdr:rowOff>66675</xdr:rowOff>
    </xdr:to>
    <xdr:sp macro="" textlink="">
      <xdr:nvSpPr>
        <xdr:cNvPr id="3" name="Straight Connector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Grp="1"/>
        </xdr:cNvSpPr>
      </xdr:nvSpPr>
      <xdr:spPr>
        <a:xfrm>
          <a:off x="6419850" y="733425"/>
          <a:ext cx="2733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675906</xdr:colOff>
      <xdr:row>2</xdr:row>
      <xdr:rowOff>72761</xdr:rowOff>
    </xdr:from>
    <xdr:to>
      <xdr:col>7</xdr:col>
      <xdr:colOff>205072</xdr:colOff>
      <xdr:row>2</xdr:row>
      <xdr:rowOff>72761</xdr:rowOff>
    </xdr:to>
    <xdr:sp macro="" textlink="">
      <xdr:nvSpPr>
        <xdr:cNvPr id="2" name="Straight Connector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Grp="1"/>
        </xdr:cNvSpPr>
      </xdr:nvSpPr>
      <xdr:spPr>
        <a:xfrm>
          <a:off x="1145647" y="525199"/>
          <a:ext cx="2420936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39370</xdr:rowOff>
    </xdr:from>
    <xdr:to>
      <xdr:col>2</xdr:col>
      <xdr:colOff>1097825</xdr:colOff>
      <xdr:row>1</xdr:row>
      <xdr:rowOff>60536</xdr:rowOff>
    </xdr:to>
    <xdr:sp macro="" textlink="">
      <xdr:nvSpPr>
        <xdr:cNvPr id="2" name="Straight Connector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Grp="1"/>
        </xdr:cNvSpPr>
      </xdr:nvSpPr>
      <xdr:spPr>
        <a:xfrm flipV="1">
          <a:off x="246062" y="543719"/>
          <a:ext cx="2075656" cy="15875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L122"/>
  <sheetViews>
    <sheetView view="pageBreakPreview" topLeftCell="A76" zoomScale="50" zoomScaleNormal="60" zoomScaleSheetLayoutView="50" workbookViewId="0">
      <selection activeCell="H5" sqref="H1:H1048576"/>
    </sheetView>
  </sheetViews>
  <sheetFormatPr defaultColWidth="9.1328125" defaultRowHeight="16.899999999999999" x14ac:dyDescent="0.5"/>
  <cols>
    <col min="1" max="1" width="16.73046875" style="453" customWidth="1"/>
    <col min="2" max="2" width="10" style="453" customWidth="1"/>
    <col min="3" max="3" width="33.3984375" style="453" customWidth="1"/>
    <col min="4" max="4" width="31" style="458" customWidth="1"/>
    <col min="5" max="5" width="7" style="471" customWidth="1"/>
    <col min="6" max="6" width="29" style="460" customWidth="1"/>
    <col min="7" max="7" width="6.86328125" style="461" customWidth="1"/>
    <col min="8" max="8" width="29.265625" style="460" customWidth="1"/>
    <col min="9" max="9" width="6.3984375" style="462" customWidth="1"/>
    <col min="10" max="10" width="6.86328125" style="463" customWidth="1"/>
    <col min="11" max="12" width="6.86328125" style="464" customWidth="1"/>
    <col min="13" max="13" width="8.59765625" style="465" customWidth="1"/>
    <col min="14" max="14" width="11.3984375" style="490" customWidth="1"/>
    <col min="15" max="15" width="11.59765625" style="470" customWidth="1"/>
    <col min="16" max="16" width="11.86328125" style="470" customWidth="1"/>
    <col min="17" max="17" width="7.73046875" style="491" customWidth="1"/>
    <col min="18" max="18" width="7.73046875" style="490" customWidth="1"/>
    <col min="19" max="20" width="7.73046875" style="470" customWidth="1"/>
    <col min="21" max="21" width="7.73046875" style="492" customWidth="1"/>
    <col min="22" max="22" width="7.73046875" style="490" customWidth="1"/>
    <col min="23" max="23" width="7.73046875" style="470" customWidth="1"/>
    <col min="24" max="24" width="11.265625" style="470" customWidth="1"/>
    <col min="25" max="25" width="7.73046875" style="492" customWidth="1"/>
    <col min="26" max="26" width="7.73046875" style="490" hidden="1" customWidth="1"/>
    <col min="27" max="28" width="7.73046875" style="470" hidden="1" customWidth="1"/>
    <col min="29" max="29" width="7.73046875" style="492" hidden="1" customWidth="1"/>
    <col min="30" max="30" width="9" style="490" hidden="1" customWidth="1"/>
    <col min="31" max="31" width="7.3984375" style="493" hidden="1" customWidth="1"/>
    <col min="32" max="32" width="17.1328125" style="455" customWidth="1"/>
    <col min="33" max="33" width="8.265625" style="469" customWidth="1"/>
    <col min="34" max="34" width="12.73046875" style="470" customWidth="1"/>
    <col min="35" max="36" width="9.73046875" style="470" customWidth="1"/>
    <col min="37" max="37" width="12.265625" style="453" customWidth="1"/>
    <col min="38" max="16384" width="9.1328125" style="453"/>
  </cols>
  <sheetData>
    <row r="1" spans="1:38" s="452" customFormat="1" ht="67.150000000000006" customHeight="1" x14ac:dyDescent="0.45">
      <c r="A1" s="849" t="s">
        <v>625</v>
      </c>
      <c r="B1" s="849"/>
      <c r="C1" s="849"/>
      <c r="D1" s="849"/>
      <c r="F1" s="848" t="s">
        <v>0</v>
      </c>
      <c r="G1" s="848"/>
      <c r="H1" s="848"/>
      <c r="I1" s="848"/>
      <c r="J1" s="848"/>
      <c r="K1" s="848"/>
      <c r="L1" s="848"/>
      <c r="M1" s="848"/>
      <c r="N1" s="848"/>
      <c r="O1" s="848"/>
      <c r="P1" s="848"/>
      <c r="Q1" s="848"/>
      <c r="R1" s="848"/>
      <c r="S1" s="848"/>
      <c r="T1" s="848"/>
      <c r="U1" s="848"/>
      <c r="V1" s="848"/>
      <c r="W1" s="848"/>
      <c r="X1" s="848"/>
      <c r="Y1" s="848"/>
      <c r="Z1" s="848"/>
      <c r="AA1" s="848"/>
      <c r="AB1" s="848"/>
      <c r="AC1" s="848"/>
      <c r="AD1" s="848"/>
      <c r="AE1" s="848"/>
      <c r="AF1" s="848"/>
      <c r="AG1" s="665"/>
      <c r="AH1" s="665"/>
      <c r="AI1" s="665"/>
      <c r="AJ1" s="665"/>
      <c r="AK1" s="665"/>
      <c r="AL1" s="665"/>
    </row>
    <row r="2" spans="1:38" s="452" customFormat="1" ht="33.75" customHeight="1" thickBot="1" x14ac:dyDescent="0.5">
      <c r="A2" s="851" t="s">
        <v>1</v>
      </c>
      <c r="B2" s="851"/>
      <c r="C2" s="851"/>
      <c r="D2" s="779" t="s">
        <v>667</v>
      </c>
      <c r="E2" s="779"/>
      <c r="F2" s="779"/>
      <c r="G2" s="779"/>
      <c r="H2" s="779"/>
      <c r="I2" s="779"/>
      <c r="J2" s="779"/>
      <c r="K2" s="779"/>
      <c r="L2" s="779"/>
      <c r="M2" s="779"/>
      <c r="N2" s="779"/>
      <c r="O2" s="779"/>
      <c r="P2" s="779"/>
      <c r="Q2" s="779"/>
      <c r="R2" s="779"/>
      <c r="S2" s="779"/>
      <c r="T2" s="779"/>
      <c r="U2" s="779"/>
      <c r="V2" s="779"/>
      <c r="W2" s="779"/>
      <c r="X2" s="779"/>
      <c r="Y2" s="779"/>
      <c r="Z2" s="779"/>
      <c r="AA2" s="779"/>
      <c r="AB2" s="779"/>
      <c r="AC2" s="779"/>
      <c r="AD2" s="779"/>
      <c r="AE2" s="779"/>
      <c r="AF2" s="779"/>
      <c r="AG2" s="779"/>
      <c r="AH2" s="779"/>
      <c r="AI2" s="723"/>
      <c r="AJ2" s="723"/>
      <c r="AK2" s="494"/>
    </row>
    <row r="3" spans="1:38" ht="26.25" customHeight="1" thickBot="1" x14ac:dyDescent="0.5">
      <c r="A3" s="832" t="s">
        <v>2</v>
      </c>
      <c r="B3" s="793" t="s">
        <v>3</v>
      </c>
      <c r="C3" s="793" t="s">
        <v>4</v>
      </c>
      <c r="D3" s="843" t="s">
        <v>5</v>
      </c>
      <c r="E3" s="843"/>
      <c r="F3" s="843"/>
      <c r="G3" s="843"/>
      <c r="H3" s="843"/>
      <c r="I3" s="843"/>
      <c r="J3" s="814" t="s">
        <v>6</v>
      </c>
      <c r="K3" s="815"/>
      <c r="L3" s="815"/>
      <c r="M3" s="811" t="s">
        <v>7</v>
      </c>
      <c r="N3" s="802" t="s">
        <v>8</v>
      </c>
      <c r="O3" s="803"/>
      <c r="P3" s="803"/>
      <c r="Q3" s="804"/>
      <c r="R3" s="802" t="s">
        <v>9</v>
      </c>
      <c r="S3" s="803"/>
      <c r="T3" s="803"/>
      <c r="U3" s="804"/>
      <c r="V3" s="802" t="s">
        <v>10</v>
      </c>
      <c r="W3" s="803"/>
      <c r="X3" s="803"/>
      <c r="Y3" s="804"/>
      <c r="Z3" s="845" t="s">
        <v>11</v>
      </c>
      <c r="AA3" s="846"/>
      <c r="AB3" s="846"/>
      <c r="AC3" s="847"/>
      <c r="AD3" s="802" t="s">
        <v>12</v>
      </c>
      <c r="AE3" s="804"/>
      <c r="AF3" s="821" t="s">
        <v>13</v>
      </c>
      <c r="AG3" s="827" t="s">
        <v>7</v>
      </c>
      <c r="AH3" s="793" t="s">
        <v>14</v>
      </c>
      <c r="AI3" s="793" t="s">
        <v>15</v>
      </c>
      <c r="AJ3" s="793" t="s">
        <v>16</v>
      </c>
      <c r="AK3" s="388"/>
    </row>
    <row r="4" spans="1:38" ht="26.25" customHeight="1" x14ac:dyDescent="0.45">
      <c r="A4" s="833"/>
      <c r="B4" s="833"/>
      <c r="C4" s="833"/>
      <c r="D4" s="832" t="s">
        <v>17</v>
      </c>
      <c r="E4" s="832"/>
      <c r="F4" s="832" t="s">
        <v>18</v>
      </c>
      <c r="G4" s="832"/>
      <c r="H4" s="832" t="s">
        <v>19</v>
      </c>
      <c r="I4" s="844"/>
      <c r="J4" s="816" t="s">
        <v>20</v>
      </c>
      <c r="K4" s="837" t="s">
        <v>21</v>
      </c>
      <c r="L4" s="839" t="s">
        <v>22</v>
      </c>
      <c r="M4" s="812"/>
      <c r="N4" s="810" t="s">
        <v>20</v>
      </c>
      <c r="O4" s="796" t="s">
        <v>21</v>
      </c>
      <c r="P4" s="796" t="s">
        <v>22</v>
      </c>
      <c r="Q4" s="841" t="s">
        <v>7</v>
      </c>
      <c r="R4" s="805" t="s">
        <v>20</v>
      </c>
      <c r="S4" s="794" t="s">
        <v>21</v>
      </c>
      <c r="T4" s="807" t="s">
        <v>22</v>
      </c>
      <c r="U4" s="808" t="s">
        <v>7</v>
      </c>
      <c r="V4" s="810" t="s">
        <v>20</v>
      </c>
      <c r="W4" s="796" t="s">
        <v>21</v>
      </c>
      <c r="X4" s="797" t="s">
        <v>22</v>
      </c>
      <c r="Y4" s="820" t="s">
        <v>7</v>
      </c>
      <c r="Z4" s="818" t="s">
        <v>20</v>
      </c>
      <c r="AA4" s="797" t="s">
        <v>21</v>
      </c>
      <c r="AB4" s="797" t="s">
        <v>22</v>
      </c>
      <c r="AC4" s="820" t="s">
        <v>7</v>
      </c>
      <c r="AD4" s="818" t="s">
        <v>23</v>
      </c>
      <c r="AE4" s="820" t="s">
        <v>24</v>
      </c>
      <c r="AF4" s="822"/>
      <c r="AG4" s="828"/>
      <c r="AH4" s="794"/>
      <c r="AI4" s="794"/>
      <c r="AJ4" s="794"/>
      <c r="AK4" s="388"/>
    </row>
    <row r="5" spans="1:38" ht="15.6" customHeight="1" x14ac:dyDescent="0.45">
      <c r="A5" s="834"/>
      <c r="B5" s="834"/>
      <c r="C5" s="833"/>
      <c r="D5" s="495" t="s">
        <v>23</v>
      </c>
      <c r="E5" s="496" t="s">
        <v>7</v>
      </c>
      <c r="F5" s="497" t="s">
        <v>23</v>
      </c>
      <c r="G5" s="498" t="s">
        <v>7</v>
      </c>
      <c r="H5" s="497" t="s">
        <v>23</v>
      </c>
      <c r="I5" s="499" t="s">
        <v>7</v>
      </c>
      <c r="J5" s="817"/>
      <c r="K5" s="838"/>
      <c r="L5" s="840"/>
      <c r="M5" s="813"/>
      <c r="N5" s="806"/>
      <c r="O5" s="795"/>
      <c r="P5" s="795"/>
      <c r="Q5" s="842"/>
      <c r="R5" s="806"/>
      <c r="S5" s="795"/>
      <c r="T5" s="798"/>
      <c r="U5" s="809"/>
      <c r="V5" s="806"/>
      <c r="W5" s="795"/>
      <c r="X5" s="798"/>
      <c r="Y5" s="809"/>
      <c r="Z5" s="819"/>
      <c r="AA5" s="798"/>
      <c r="AB5" s="798"/>
      <c r="AC5" s="809"/>
      <c r="AD5" s="819"/>
      <c r="AE5" s="809"/>
      <c r="AF5" s="823"/>
      <c r="AG5" s="829"/>
      <c r="AH5" s="795"/>
      <c r="AI5" s="795"/>
      <c r="AJ5" s="795"/>
      <c r="AK5" s="388"/>
    </row>
    <row r="6" spans="1:38" ht="39" customHeight="1" thickBot="1" x14ac:dyDescent="0.5">
      <c r="A6" s="500" t="s">
        <v>25</v>
      </c>
      <c r="B6" s="501">
        <v>1</v>
      </c>
      <c r="C6" s="381"/>
      <c r="D6" s="502"/>
      <c r="E6" s="503"/>
      <c r="F6" s="502"/>
      <c r="G6" s="503"/>
      <c r="H6" s="502"/>
      <c r="I6" s="504"/>
      <c r="J6" s="505"/>
      <c r="K6" s="502"/>
      <c r="L6" s="506"/>
      <c r="M6" s="507"/>
      <c r="N6" s="508"/>
      <c r="O6" s="509"/>
      <c r="P6" s="509"/>
      <c r="Q6" s="510"/>
      <c r="R6" s="508"/>
      <c r="S6" s="509"/>
      <c r="T6" s="511"/>
      <c r="U6" s="512"/>
      <c r="V6" s="508"/>
      <c r="W6" s="509"/>
      <c r="X6" s="511"/>
      <c r="Y6" s="512"/>
      <c r="Z6" s="508"/>
      <c r="AA6" s="509"/>
      <c r="AB6" s="509"/>
      <c r="AC6" s="512"/>
      <c r="AD6" s="508"/>
      <c r="AE6" s="512"/>
      <c r="AF6" s="513" t="s">
        <v>26</v>
      </c>
      <c r="AG6" s="514">
        <v>15</v>
      </c>
      <c r="AH6" s="515">
        <f>AG6+AE6+AC6+Y6+U6+Q6+M6+I6+G6+E6</f>
        <v>15</v>
      </c>
      <c r="AI6" s="515">
        <f>AH6*4</f>
        <v>60</v>
      </c>
      <c r="AJ6" s="515">
        <f>AI6-68</f>
        <v>-8</v>
      </c>
      <c r="AK6" s="388"/>
    </row>
    <row r="7" spans="1:38" ht="37.5" customHeight="1" x14ac:dyDescent="0.45">
      <c r="A7" s="835" t="s">
        <v>27</v>
      </c>
      <c r="B7" s="516">
        <v>1</v>
      </c>
      <c r="C7" s="382" t="s">
        <v>85</v>
      </c>
      <c r="D7" s="517"/>
      <c r="E7" s="518"/>
      <c r="F7" s="517" t="s">
        <v>499</v>
      </c>
      <c r="G7" s="518">
        <v>6</v>
      </c>
      <c r="H7" s="517" t="s">
        <v>516</v>
      </c>
      <c r="I7" s="519">
        <v>6</v>
      </c>
      <c r="J7" s="520"/>
      <c r="K7" s="517"/>
      <c r="L7" s="517"/>
      <c r="M7" s="521">
        <v>0</v>
      </c>
      <c r="N7" s="644"/>
      <c r="O7" s="645" t="s">
        <v>499</v>
      </c>
      <c r="P7" s="645" t="s">
        <v>516</v>
      </c>
      <c r="Q7" s="727">
        <f t="shared" ref="Q7:Q68" si="0">IF(LEN(MID(IF(N7&lt;&gt;"", ","&amp;N7, "") &amp; IF(O7&lt;&gt;"", ","&amp;O7, "") &amp; IF(P7&lt;&gt;"", ","&amp;P7, ""), 2, 9999))&gt;0,(LEN(MID(IF(N7&lt;&gt;"", ","&amp;N7, "") &amp; IF(O7&lt;&gt;"", ","&amp;O7, "") &amp; IF(P7&lt;&gt;"", ","&amp;P7, ""), 2, 9999))-LEN(SUBSTITUTE(MID(IF(N7&lt;&gt;"", ","&amp;N7, "") &amp; IF(O7&lt;&gt;"", ","&amp;O7, "") &amp; IF(P7&lt;&gt;"", ","&amp;P7, ""), 2, 9999), ",", ""))+1),"")</f>
        <v>4</v>
      </c>
      <c r="R7" s="651"/>
      <c r="S7" s="652"/>
      <c r="T7" s="652"/>
      <c r="U7" s="522"/>
      <c r="V7" s="651"/>
      <c r="W7" s="652"/>
      <c r="X7" s="652"/>
      <c r="Y7" s="522"/>
      <c r="Z7" s="651"/>
      <c r="AA7" s="652"/>
      <c r="AB7" s="652"/>
      <c r="AC7" s="523"/>
      <c r="AD7" s="520"/>
      <c r="AE7" s="524"/>
      <c r="AF7" s="525" t="s">
        <v>517</v>
      </c>
      <c r="AG7" s="526">
        <v>3</v>
      </c>
      <c r="AH7" s="527">
        <v>19</v>
      </c>
      <c r="AI7" s="527">
        <v>76</v>
      </c>
      <c r="AJ7" s="527">
        <v>8</v>
      </c>
      <c r="AK7" s="388"/>
    </row>
    <row r="8" spans="1:38" ht="41.25" customHeight="1" x14ac:dyDescent="0.45">
      <c r="A8" s="831"/>
      <c r="B8" s="528">
        <v>2</v>
      </c>
      <c r="C8" s="383" t="s">
        <v>88</v>
      </c>
      <c r="D8" s="529"/>
      <c r="E8" s="530" t="str">
        <f t="shared" ref="E8:E44" si="1">IF(LEN(D8)&gt;0,(LEN(D8)-LEN(SUBSTITUTE(D8, ",", ""))+1)*3,"")</f>
        <v/>
      </c>
      <c r="F8" s="529" t="s">
        <v>518</v>
      </c>
      <c r="G8" s="530">
        <f t="shared" ref="G8:G31" si="2">IF(LEN(F8)&gt;0,(LEN(F8)-LEN(SUBSTITUTE(F8, ",", ""))+1)*3,"")</f>
        <v>9</v>
      </c>
      <c r="H8" s="529" t="s">
        <v>147</v>
      </c>
      <c r="I8" s="531">
        <f t="shared" ref="I8:I14" si="3">IF(LEN(H8)&gt;0,(LEN(H8)-LEN(SUBSTITUTE(H8, ",", ""))+1)*3,"")</f>
        <v>6</v>
      </c>
      <c r="J8" s="532"/>
      <c r="K8" s="529"/>
      <c r="L8" s="529"/>
      <c r="M8" s="533">
        <f t="shared" ref="M8:M70" si="4">COUNTA(J8:L8)*4</f>
        <v>0</v>
      </c>
      <c r="N8" s="532"/>
      <c r="O8" s="529" t="s">
        <v>518</v>
      </c>
      <c r="P8" s="529" t="s">
        <v>147</v>
      </c>
      <c r="Q8" s="728">
        <f t="shared" si="0"/>
        <v>5</v>
      </c>
      <c r="R8" s="555"/>
      <c r="S8" s="552"/>
      <c r="T8" s="552"/>
      <c r="U8" s="535" t="str">
        <f t="shared" ref="U8:U69" si="5">IFERROR(IF(LEN(MID(IF(R8&lt;&gt;"", ","&amp;R8, "") &amp; IF(S8&lt;&gt;"", ","&amp;S8, "") &amp; IF(T8&lt;&gt;"", ","&amp;T8, ""), 2, 9999))&gt;0,(LEN(MID(IF(R8&lt;&gt;"", ","&amp;R8, "") &amp; IF(S8&lt;&gt;"", ","&amp;S8, "") &amp; IF(T8&lt;&gt;"", ","&amp;T8, ""), 2, 9999))-LEN(SUBSTITUTE(MID(IF(R8&lt;&gt;"", ","&amp;R8, "") &amp; IF(S8&lt;&gt;"", ","&amp;S8, "") &amp; IF(T8&lt;&gt;"", ","&amp;T8, ""), 2, 9999), ",", ""))+1),"")*3,"")</f>
        <v/>
      </c>
      <c r="V8" s="555"/>
      <c r="W8" s="552"/>
      <c r="X8" s="552"/>
      <c r="Y8" s="535" t="str">
        <f t="shared" ref="Y8:Y69" si="6">IF(LEN(MID(IF(V8&lt;&gt;"", ","&amp;V8, "") &amp; IF(W8&lt;&gt;"", ","&amp;W8, "") &amp; IF(X8&lt;&gt;"", ","&amp;X8, ""), 2, 9999))&gt;0,(LEN(MID(IF(V8&lt;&gt;"", ","&amp;V8, "") &amp; IF(W8&lt;&gt;"", ","&amp;W8, "") &amp; IF(X8&lt;&gt;"", ","&amp;X8, ""), 2, 9999))-LEN(SUBSTITUTE(MID(IF(V8&lt;&gt;"", ","&amp;V8, "") &amp; IF(W8&lt;&gt;"", ","&amp;W8, "") &amp; IF(X8&lt;&gt;"", ","&amp;X8, ""), 2, 9999), ",", ""))+1),"")</f>
        <v/>
      </c>
      <c r="Z8" s="555"/>
      <c r="AA8" s="552"/>
      <c r="AB8" s="552"/>
      <c r="AC8" s="536"/>
      <c r="AD8" s="532"/>
      <c r="AE8" s="537"/>
      <c r="AF8" s="538" t="s">
        <v>519</v>
      </c>
      <c r="AG8" s="539">
        <v>1</v>
      </c>
      <c r="AH8" s="540">
        <f t="shared" ref="AH8:AH69" si="7">SUM(E8,G8,I8,M8,Q8,U8,Y8,AC8,AE8,AG8)</f>
        <v>21</v>
      </c>
      <c r="AI8" s="540">
        <f t="shared" ref="AI8:AI64" si="8">AH8*4</f>
        <v>84</v>
      </c>
      <c r="AJ8" s="540">
        <f t="shared" ref="AJ8:AJ70" si="9">AI8-68</f>
        <v>16</v>
      </c>
      <c r="AK8" s="388"/>
    </row>
    <row r="9" spans="1:38" ht="45" customHeight="1" x14ac:dyDescent="0.45">
      <c r="A9" s="831"/>
      <c r="B9" s="528">
        <v>3</v>
      </c>
      <c r="C9" s="383" t="s">
        <v>90</v>
      </c>
      <c r="D9" s="541" t="s">
        <v>520</v>
      </c>
      <c r="E9" s="542">
        <f t="shared" si="1"/>
        <v>9</v>
      </c>
      <c r="F9" s="541"/>
      <c r="G9" s="542" t="str">
        <f t="shared" si="2"/>
        <v/>
      </c>
      <c r="H9" s="541" t="s">
        <v>505</v>
      </c>
      <c r="I9" s="543">
        <f t="shared" si="3"/>
        <v>6</v>
      </c>
      <c r="J9" s="544"/>
      <c r="K9" s="541"/>
      <c r="L9" s="541"/>
      <c r="M9" s="545">
        <f t="shared" si="4"/>
        <v>0</v>
      </c>
      <c r="N9" s="646" t="s">
        <v>520</v>
      </c>
      <c r="O9" s="647"/>
      <c r="P9" s="647" t="s">
        <v>505</v>
      </c>
      <c r="Q9" s="729">
        <f t="shared" si="0"/>
        <v>5</v>
      </c>
      <c r="R9" s="653"/>
      <c r="S9" s="654"/>
      <c r="T9" s="654"/>
      <c r="U9" s="546" t="str">
        <f t="shared" si="5"/>
        <v/>
      </c>
      <c r="V9" s="653"/>
      <c r="W9" s="654"/>
      <c r="X9" s="654"/>
      <c r="Y9" s="546" t="str">
        <f t="shared" si="6"/>
        <v/>
      </c>
      <c r="Z9" s="653"/>
      <c r="AA9" s="654"/>
      <c r="AB9" s="654"/>
      <c r="AC9" s="547"/>
      <c r="AD9" s="544"/>
      <c r="AE9" s="548"/>
      <c r="AF9" s="549"/>
      <c r="AG9" s="550"/>
      <c r="AH9" s="551">
        <f t="shared" si="7"/>
        <v>20</v>
      </c>
      <c r="AI9" s="540">
        <f t="shared" si="8"/>
        <v>80</v>
      </c>
      <c r="AJ9" s="540">
        <f t="shared" si="9"/>
        <v>12</v>
      </c>
      <c r="AK9" s="388"/>
    </row>
    <row r="10" spans="1:38" ht="46.5" customHeight="1" x14ac:dyDescent="0.45">
      <c r="A10" s="831"/>
      <c r="B10" s="528">
        <v>4</v>
      </c>
      <c r="C10" s="383" t="s">
        <v>92</v>
      </c>
      <c r="D10" s="552" t="s">
        <v>521</v>
      </c>
      <c r="E10" s="553">
        <f t="shared" si="1"/>
        <v>9</v>
      </c>
      <c r="F10" s="552"/>
      <c r="G10" s="553" t="str">
        <f t="shared" si="2"/>
        <v/>
      </c>
      <c r="H10" s="552" t="s">
        <v>139</v>
      </c>
      <c r="I10" s="554">
        <f t="shared" si="3"/>
        <v>6</v>
      </c>
      <c r="J10" s="555"/>
      <c r="K10" s="552"/>
      <c r="L10" s="552"/>
      <c r="M10" s="535">
        <f t="shared" si="4"/>
        <v>0</v>
      </c>
      <c r="N10" s="648" t="s">
        <v>521</v>
      </c>
      <c r="O10" s="649"/>
      <c r="P10" s="649" t="s">
        <v>139</v>
      </c>
      <c r="Q10" s="730">
        <f t="shared" si="0"/>
        <v>5</v>
      </c>
      <c r="R10" s="555"/>
      <c r="S10" s="552"/>
      <c r="T10" s="552"/>
      <c r="U10" s="535" t="str">
        <f t="shared" si="5"/>
        <v/>
      </c>
      <c r="V10" s="555"/>
      <c r="W10" s="552"/>
      <c r="X10" s="552"/>
      <c r="Y10" s="535" t="str">
        <f t="shared" si="6"/>
        <v/>
      </c>
      <c r="Z10" s="555"/>
      <c r="AA10" s="552"/>
      <c r="AB10" s="552"/>
      <c r="AC10" s="536"/>
      <c r="AD10" s="555"/>
      <c r="AE10" s="557"/>
      <c r="AF10" s="558"/>
      <c r="AG10" s="559"/>
      <c r="AH10" s="560">
        <f t="shared" si="7"/>
        <v>20</v>
      </c>
      <c r="AI10" s="540">
        <f t="shared" si="8"/>
        <v>80</v>
      </c>
      <c r="AJ10" s="540">
        <f t="shared" si="9"/>
        <v>12</v>
      </c>
      <c r="AK10" s="388"/>
    </row>
    <row r="11" spans="1:38" ht="24" customHeight="1" x14ac:dyDescent="0.45">
      <c r="A11" s="831"/>
      <c r="B11" s="528">
        <v>5</v>
      </c>
      <c r="C11" s="383" t="s">
        <v>522</v>
      </c>
      <c r="D11" s="552" t="s">
        <v>523</v>
      </c>
      <c r="E11" s="553">
        <f t="shared" si="1"/>
        <v>9</v>
      </c>
      <c r="F11" s="552"/>
      <c r="G11" s="553" t="str">
        <f t="shared" si="2"/>
        <v/>
      </c>
      <c r="H11" s="552" t="s">
        <v>524</v>
      </c>
      <c r="I11" s="554">
        <f t="shared" si="3"/>
        <v>6</v>
      </c>
      <c r="J11" s="555"/>
      <c r="K11" s="552"/>
      <c r="L11" s="552"/>
      <c r="M11" s="535">
        <f t="shared" si="4"/>
        <v>0</v>
      </c>
      <c r="N11" s="555" t="s">
        <v>523</v>
      </c>
      <c r="O11" s="552"/>
      <c r="P11" s="552" t="s">
        <v>524</v>
      </c>
      <c r="Q11" s="730">
        <f t="shared" si="0"/>
        <v>5</v>
      </c>
      <c r="R11" s="555"/>
      <c r="S11" s="552"/>
      <c r="T11" s="552"/>
      <c r="U11" s="535" t="str">
        <f t="shared" si="5"/>
        <v/>
      </c>
      <c r="V11" s="555"/>
      <c r="W11" s="552"/>
      <c r="X11" s="552"/>
      <c r="Y11" s="535" t="str">
        <f t="shared" si="6"/>
        <v/>
      </c>
      <c r="Z11" s="555"/>
      <c r="AA11" s="552"/>
      <c r="AB11" s="552"/>
      <c r="AC11" s="536"/>
      <c r="AD11" s="555"/>
      <c r="AE11" s="557"/>
      <c r="AF11" s="558"/>
      <c r="AG11" s="559"/>
      <c r="AH11" s="560">
        <f t="shared" si="7"/>
        <v>20</v>
      </c>
      <c r="AI11" s="540">
        <f t="shared" si="8"/>
        <v>80</v>
      </c>
      <c r="AJ11" s="540">
        <f t="shared" si="9"/>
        <v>12</v>
      </c>
      <c r="AK11" s="388"/>
    </row>
    <row r="12" spans="1:38" ht="44.25" customHeight="1" x14ac:dyDescent="0.45">
      <c r="A12" s="831"/>
      <c r="B12" s="528">
        <v>6</v>
      </c>
      <c r="C12" s="383" t="s">
        <v>525</v>
      </c>
      <c r="D12" s="552" t="s">
        <v>526</v>
      </c>
      <c r="E12" s="553">
        <f t="shared" si="1"/>
        <v>9</v>
      </c>
      <c r="F12" s="552"/>
      <c r="G12" s="553" t="str">
        <f t="shared" si="2"/>
        <v/>
      </c>
      <c r="H12" s="552" t="s">
        <v>511</v>
      </c>
      <c r="I12" s="554">
        <f t="shared" si="3"/>
        <v>6</v>
      </c>
      <c r="J12" s="555"/>
      <c r="K12" s="552"/>
      <c r="L12" s="552"/>
      <c r="M12" s="535">
        <f t="shared" si="4"/>
        <v>0</v>
      </c>
      <c r="N12" s="648" t="s">
        <v>527</v>
      </c>
      <c r="O12" s="649"/>
      <c r="P12" s="649" t="s">
        <v>511</v>
      </c>
      <c r="Q12" s="730">
        <f t="shared" si="0"/>
        <v>4</v>
      </c>
      <c r="R12" s="555"/>
      <c r="S12" s="552"/>
      <c r="T12" s="552"/>
      <c r="U12" s="535" t="str">
        <f t="shared" si="5"/>
        <v/>
      </c>
      <c r="V12" s="555"/>
      <c r="W12" s="552"/>
      <c r="X12" s="552"/>
      <c r="Y12" s="535" t="str">
        <f t="shared" si="6"/>
        <v/>
      </c>
      <c r="Z12" s="555"/>
      <c r="AA12" s="552"/>
      <c r="AB12" s="552"/>
      <c r="AC12" s="536"/>
      <c r="AD12" s="555"/>
      <c r="AE12" s="557"/>
      <c r="AF12" s="558" t="s">
        <v>528</v>
      </c>
      <c r="AG12" s="559">
        <v>2</v>
      </c>
      <c r="AH12" s="560">
        <f t="shared" si="7"/>
        <v>21</v>
      </c>
      <c r="AI12" s="540">
        <f t="shared" si="8"/>
        <v>84</v>
      </c>
      <c r="AJ12" s="540">
        <f t="shared" si="9"/>
        <v>16</v>
      </c>
      <c r="AK12" s="388"/>
    </row>
    <row r="13" spans="1:38" ht="42.75" customHeight="1" x14ac:dyDescent="0.45">
      <c r="A13" s="831"/>
      <c r="B13" s="528">
        <v>7</v>
      </c>
      <c r="C13" s="383" t="s">
        <v>529</v>
      </c>
      <c r="D13" s="552" t="s">
        <v>96</v>
      </c>
      <c r="E13" s="553">
        <f t="shared" si="1"/>
        <v>3</v>
      </c>
      <c r="F13" s="552" t="s">
        <v>530</v>
      </c>
      <c r="G13" s="553">
        <f t="shared" si="2"/>
        <v>9</v>
      </c>
      <c r="H13" s="561"/>
      <c r="I13" s="554" t="str">
        <f t="shared" si="3"/>
        <v/>
      </c>
      <c r="J13" s="555"/>
      <c r="K13" s="552"/>
      <c r="L13" s="552"/>
      <c r="M13" s="535">
        <f t="shared" si="4"/>
        <v>0</v>
      </c>
      <c r="N13" s="555" t="s">
        <v>629</v>
      </c>
      <c r="O13" s="552" t="s">
        <v>530</v>
      </c>
      <c r="P13" s="552"/>
      <c r="Q13" s="730">
        <f t="shared" si="0"/>
        <v>5</v>
      </c>
      <c r="R13" s="555"/>
      <c r="S13" s="552"/>
      <c r="T13" s="552"/>
      <c r="U13" s="535" t="str">
        <f t="shared" si="5"/>
        <v/>
      </c>
      <c r="V13" s="555"/>
      <c r="W13" s="552"/>
      <c r="X13" s="649"/>
      <c r="Y13" s="535" t="str">
        <f t="shared" si="6"/>
        <v/>
      </c>
      <c r="Z13" s="555"/>
      <c r="AA13" s="552"/>
      <c r="AB13" s="552"/>
      <c r="AC13" s="536"/>
      <c r="AD13" s="555"/>
      <c r="AE13" s="557"/>
      <c r="AF13" s="558" t="s">
        <v>532</v>
      </c>
      <c r="AG13" s="559"/>
      <c r="AH13" s="560">
        <f t="shared" si="7"/>
        <v>17</v>
      </c>
      <c r="AI13" s="540">
        <f t="shared" si="8"/>
        <v>68</v>
      </c>
      <c r="AJ13" s="540">
        <f t="shared" si="9"/>
        <v>0</v>
      </c>
      <c r="AK13" s="388"/>
    </row>
    <row r="14" spans="1:38" ht="46.5" customHeight="1" thickBot="1" x14ac:dyDescent="0.5">
      <c r="A14" s="836"/>
      <c r="B14" s="562">
        <v>8</v>
      </c>
      <c r="C14" s="384" t="s">
        <v>107</v>
      </c>
      <c r="D14" s="563" t="s">
        <v>533</v>
      </c>
      <c r="E14" s="564">
        <f t="shared" si="1"/>
        <v>6</v>
      </c>
      <c r="F14" s="563" t="s">
        <v>109</v>
      </c>
      <c r="G14" s="564">
        <f t="shared" si="2"/>
        <v>9</v>
      </c>
      <c r="H14" s="563"/>
      <c r="I14" s="565" t="str">
        <f t="shared" si="3"/>
        <v/>
      </c>
      <c r="J14" s="566"/>
      <c r="K14" s="563"/>
      <c r="L14" s="563"/>
      <c r="M14" s="567">
        <f t="shared" si="4"/>
        <v>0</v>
      </c>
      <c r="N14" s="650" t="s">
        <v>533</v>
      </c>
      <c r="O14" s="628" t="s">
        <v>109</v>
      </c>
      <c r="P14" s="628"/>
      <c r="Q14" s="731">
        <f t="shared" si="0"/>
        <v>5</v>
      </c>
      <c r="R14" s="555"/>
      <c r="S14" s="552"/>
      <c r="T14" s="552"/>
      <c r="U14" s="535" t="str">
        <f t="shared" si="5"/>
        <v/>
      </c>
      <c r="V14" s="555"/>
      <c r="W14" s="552"/>
      <c r="X14" s="552"/>
      <c r="Y14" s="535" t="str">
        <f t="shared" si="6"/>
        <v/>
      </c>
      <c r="Z14" s="555"/>
      <c r="AA14" s="552"/>
      <c r="AB14" s="552"/>
      <c r="AC14" s="536"/>
      <c r="AD14" s="555"/>
      <c r="AE14" s="557"/>
      <c r="AF14" s="558"/>
      <c r="AG14" s="559"/>
      <c r="AH14" s="560">
        <f t="shared" si="7"/>
        <v>20</v>
      </c>
      <c r="AI14" s="540">
        <f t="shared" si="8"/>
        <v>80</v>
      </c>
      <c r="AJ14" s="540">
        <f t="shared" si="9"/>
        <v>12</v>
      </c>
      <c r="AK14" s="388"/>
    </row>
    <row r="15" spans="1:38" ht="24" customHeight="1" x14ac:dyDescent="0.45">
      <c r="A15" s="830" t="s">
        <v>28</v>
      </c>
      <c r="B15" s="575">
        <v>1</v>
      </c>
      <c r="C15" s="385" t="s">
        <v>108</v>
      </c>
      <c r="D15" s="654"/>
      <c r="E15" s="724" t="str">
        <f t="shared" ref="E15:E18" si="10">IF(LEN(D15)&gt;0,(LEN(D15)-LEN(SUBSTITUTE(D15, ",", ""))+1)*1,"")</f>
        <v/>
      </c>
      <c r="F15" s="654" t="s">
        <v>548</v>
      </c>
      <c r="G15" s="724">
        <f t="shared" ref="G15:G25" si="11">IF(LEN(F15)&gt;0,(LEN(F15)-LEN(SUBSTITUTE(F15, ",", ""))+1)*2,"")</f>
        <v>4</v>
      </c>
      <c r="H15" s="654" t="s">
        <v>535</v>
      </c>
      <c r="I15" s="725">
        <f t="shared" ref="I15:I25" si="12">IF(LEN(H15)&gt;0,(LEN(H15)-LEN(SUBSTITUTE(H15, ",", ""))+1)*2,"")</f>
        <v>12</v>
      </c>
      <c r="J15" s="653"/>
      <c r="K15" s="654"/>
      <c r="L15" s="654"/>
      <c r="M15" s="546">
        <f t="shared" si="4"/>
        <v>0</v>
      </c>
      <c r="N15" s="653"/>
      <c r="O15" s="654"/>
      <c r="P15" s="654" t="s">
        <v>548</v>
      </c>
      <c r="Q15" s="726">
        <f t="shared" si="0"/>
        <v>2</v>
      </c>
      <c r="R15" s="579"/>
      <c r="S15" s="576"/>
      <c r="T15" s="576"/>
      <c r="U15" s="580" t="str">
        <f t="shared" si="5"/>
        <v/>
      </c>
      <c r="V15" s="579"/>
      <c r="W15" s="576"/>
      <c r="X15" s="576"/>
      <c r="Y15" s="580" t="str">
        <f t="shared" si="6"/>
        <v/>
      </c>
      <c r="Z15" s="579"/>
      <c r="AA15" s="576"/>
      <c r="AB15" s="576"/>
      <c r="AC15" s="583"/>
      <c r="AD15" s="579"/>
      <c r="AE15" s="584"/>
      <c r="AF15" s="585"/>
      <c r="AG15" s="586"/>
      <c r="AH15" s="587">
        <f t="shared" si="7"/>
        <v>18</v>
      </c>
      <c r="AI15" s="588">
        <f t="shared" si="8"/>
        <v>72</v>
      </c>
      <c r="AJ15" s="588">
        <f t="shared" si="9"/>
        <v>4</v>
      </c>
      <c r="AK15" s="388"/>
    </row>
    <row r="16" spans="1:38" ht="44.25" customHeight="1" x14ac:dyDescent="0.45">
      <c r="A16" s="831"/>
      <c r="B16" s="589">
        <v>2</v>
      </c>
      <c r="C16" s="386" t="s">
        <v>110</v>
      </c>
      <c r="D16" s="552" t="s">
        <v>536</v>
      </c>
      <c r="E16" s="553">
        <f t="shared" si="10"/>
        <v>9</v>
      </c>
      <c r="F16" s="552"/>
      <c r="G16" s="553" t="str">
        <f t="shared" si="11"/>
        <v/>
      </c>
      <c r="H16" s="552" t="s">
        <v>537</v>
      </c>
      <c r="I16" s="554">
        <f t="shared" si="12"/>
        <v>8</v>
      </c>
      <c r="J16" s="555"/>
      <c r="K16" s="552"/>
      <c r="L16" s="552"/>
      <c r="M16" s="535">
        <f t="shared" si="4"/>
        <v>0</v>
      </c>
      <c r="N16" s="555"/>
      <c r="O16" s="552"/>
      <c r="P16" s="552" t="s">
        <v>103</v>
      </c>
      <c r="Q16" s="556">
        <f t="shared" si="0"/>
        <v>1</v>
      </c>
      <c r="R16" s="555"/>
      <c r="S16" s="552"/>
      <c r="T16" s="552"/>
      <c r="U16" s="535" t="str">
        <f t="shared" si="5"/>
        <v/>
      </c>
      <c r="V16" s="555"/>
      <c r="W16" s="552"/>
      <c r="X16" s="552"/>
      <c r="Y16" s="535" t="str">
        <f t="shared" si="6"/>
        <v/>
      </c>
      <c r="Z16" s="555"/>
      <c r="AA16" s="552"/>
      <c r="AB16" s="552"/>
      <c r="AC16" s="536"/>
      <c r="AD16" s="555"/>
      <c r="AE16" s="557"/>
      <c r="AF16" s="590" t="s">
        <v>519</v>
      </c>
      <c r="AG16" s="559">
        <v>1</v>
      </c>
      <c r="AH16" s="560">
        <f t="shared" si="7"/>
        <v>19</v>
      </c>
      <c r="AI16" s="588">
        <f t="shared" si="8"/>
        <v>76</v>
      </c>
      <c r="AJ16" s="588">
        <f t="shared" si="9"/>
        <v>8</v>
      </c>
      <c r="AK16" s="388"/>
    </row>
    <row r="17" spans="1:37" ht="24" customHeight="1" x14ac:dyDescent="0.45">
      <c r="A17" s="831"/>
      <c r="B17" s="589">
        <v>3</v>
      </c>
      <c r="C17" s="386" t="s">
        <v>112</v>
      </c>
      <c r="D17" s="552" t="s">
        <v>538</v>
      </c>
      <c r="E17" s="553">
        <f t="shared" si="10"/>
        <v>6</v>
      </c>
      <c r="F17" s="552" t="s">
        <v>568</v>
      </c>
      <c r="G17" s="593">
        <f t="shared" si="11"/>
        <v>4</v>
      </c>
      <c r="H17" s="552"/>
      <c r="I17" s="554" t="str">
        <f t="shared" si="12"/>
        <v/>
      </c>
      <c r="J17" s="555" t="s">
        <v>539</v>
      </c>
      <c r="K17" s="552"/>
      <c r="L17" s="552"/>
      <c r="M17" s="535">
        <f t="shared" si="4"/>
        <v>4</v>
      </c>
      <c r="N17" s="555" t="s">
        <v>540</v>
      </c>
      <c r="O17" s="552"/>
      <c r="P17" s="552"/>
      <c r="Q17" s="556">
        <f t="shared" si="0"/>
        <v>3</v>
      </c>
      <c r="R17" s="555"/>
      <c r="S17" s="552"/>
      <c r="T17" s="552"/>
      <c r="U17" s="535" t="str">
        <f t="shared" si="5"/>
        <v/>
      </c>
      <c r="V17" s="555"/>
      <c r="W17" s="552"/>
      <c r="X17" s="552"/>
      <c r="Y17" s="535" t="str">
        <f t="shared" si="6"/>
        <v/>
      </c>
      <c r="Z17" s="555"/>
      <c r="AA17" s="552"/>
      <c r="AB17" s="552"/>
      <c r="AC17" s="536"/>
      <c r="AD17" s="555"/>
      <c r="AE17" s="557"/>
      <c r="AF17" s="558"/>
      <c r="AG17" s="559"/>
      <c r="AH17" s="560">
        <f t="shared" si="7"/>
        <v>17</v>
      </c>
      <c r="AI17" s="588">
        <f t="shared" si="8"/>
        <v>68</v>
      </c>
      <c r="AJ17" s="588">
        <f t="shared" si="9"/>
        <v>0</v>
      </c>
      <c r="AK17" s="388"/>
    </row>
    <row r="18" spans="1:37" ht="24" customHeight="1" x14ac:dyDescent="0.45">
      <c r="A18" s="831"/>
      <c r="B18" s="591">
        <v>4</v>
      </c>
      <c r="C18" s="387" t="s">
        <v>113</v>
      </c>
      <c r="D18" s="592"/>
      <c r="E18" s="593" t="str">
        <f t="shared" si="10"/>
        <v/>
      </c>
      <c r="F18" s="592" t="s">
        <v>541</v>
      </c>
      <c r="G18" s="593">
        <f t="shared" si="11"/>
        <v>14</v>
      </c>
      <c r="H18" s="592" t="s">
        <v>542</v>
      </c>
      <c r="I18" s="594">
        <f t="shared" si="12"/>
        <v>4</v>
      </c>
      <c r="J18" s="595"/>
      <c r="K18" s="592"/>
      <c r="L18" s="592"/>
      <c r="M18" s="596">
        <f t="shared" si="4"/>
        <v>0</v>
      </c>
      <c r="N18" s="595"/>
      <c r="O18" s="592"/>
      <c r="P18" s="592"/>
      <c r="Q18" s="597" t="str">
        <f t="shared" si="0"/>
        <v/>
      </c>
      <c r="R18" s="595"/>
      <c r="S18" s="592"/>
      <c r="T18" s="592"/>
      <c r="U18" s="596" t="str">
        <f t="shared" si="5"/>
        <v/>
      </c>
      <c r="V18" s="595"/>
      <c r="W18" s="592"/>
      <c r="X18" s="592"/>
      <c r="Y18" s="596" t="str">
        <f t="shared" si="6"/>
        <v/>
      </c>
      <c r="Z18" s="595"/>
      <c r="AA18" s="592"/>
      <c r="AB18" s="592"/>
      <c r="AC18" s="598"/>
      <c r="AD18" s="595"/>
      <c r="AE18" s="599"/>
      <c r="AF18" s="558"/>
      <c r="AG18" s="600"/>
      <c r="AH18" s="601">
        <f t="shared" si="7"/>
        <v>18</v>
      </c>
      <c r="AI18" s="602">
        <f t="shared" si="8"/>
        <v>72</v>
      </c>
      <c r="AJ18" s="602">
        <f t="shared" si="9"/>
        <v>4</v>
      </c>
      <c r="AK18" s="388"/>
    </row>
    <row r="19" spans="1:37" ht="24" customHeight="1" x14ac:dyDescent="0.45">
      <c r="A19" s="835" t="s">
        <v>29</v>
      </c>
      <c r="B19" s="516">
        <v>1</v>
      </c>
      <c r="C19" s="382" t="s">
        <v>114</v>
      </c>
      <c r="D19" s="576"/>
      <c r="E19" s="577"/>
      <c r="F19" s="576" t="s">
        <v>543</v>
      </c>
      <c r="G19" s="577">
        <f t="shared" si="11"/>
        <v>10</v>
      </c>
      <c r="H19" s="576" t="s">
        <v>544</v>
      </c>
      <c r="I19" s="578">
        <f t="shared" si="12"/>
        <v>8</v>
      </c>
      <c r="J19" s="579"/>
      <c r="K19" s="576"/>
      <c r="L19" s="576"/>
      <c r="M19" s="580">
        <f t="shared" si="4"/>
        <v>0</v>
      </c>
      <c r="N19" s="579"/>
      <c r="O19" s="576"/>
      <c r="P19" s="576"/>
      <c r="Q19" s="582" t="str">
        <f t="shared" si="0"/>
        <v/>
      </c>
      <c r="R19" s="579"/>
      <c r="S19" s="576"/>
      <c r="T19" s="576"/>
      <c r="U19" s="580" t="str">
        <f t="shared" si="5"/>
        <v/>
      </c>
      <c r="V19" s="579"/>
      <c r="W19" s="576"/>
      <c r="X19" s="576"/>
      <c r="Y19" s="580" t="str">
        <f t="shared" si="6"/>
        <v/>
      </c>
      <c r="Z19" s="579"/>
      <c r="AA19" s="576"/>
      <c r="AB19" s="576"/>
      <c r="AC19" s="583"/>
      <c r="AD19" s="579"/>
      <c r="AE19" s="584"/>
      <c r="AF19" s="585"/>
      <c r="AG19" s="586"/>
      <c r="AH19" s="587">
        <f t="shared" si="7"/>
        <v>18</v>
      </c>
      <c r="AI19" s="587">
        <f t="shared" si="8"/>
        <v>72</v>
      </c>
      <c r="AJ19" s="587">
        <f t="shared" si="9"/>
        <v>4</v>
      </c>
      <c r="AK19" s="388"/>
    </row>
    <row r="20" spans="1:37" ht="24" customHeight="1" x14ac:dyDescent="0.45">
      <c r="A20" s="831"/>
      <c r="B20" s="528">
        <v>2</v>
      </c>
      <c r="C20" s="383" t="s">
        <v>116</v>
      </c>
      <c r="D20" s="552" t="s">
        <v>499</v>
      </c>
      <c r="E20" s="553">
        <f t="shared" ref="E20:E25" si="13">IF(LEN(D20)&gt;0,(LEN(D20)-LEN(SUBSTITUTE(D20, ",", ""))+1)*2,"")</f>
        <v>4</v>
      </c>
      <c r="F20" s="552"/>
      <c r="G20" s="553" t="str">
        <f t="shared" si="11"/>
        <v/>
      </c>
      <c r="H20" s="552" t="s">
        <v>545</v>
      </c>
      <c r="I20" s="554">
        <f t="shared" si="12"/>
        <v>10</v>
      </c>
      <c r="J20" s="555"/>
      <c r="K20" s="552"/>
      <c r="L20" s="552"/>
      <c r="M20" s="535">
        <f t="shared" si="4"/>
        <v>0</v>
      </c>
      <c r="N20" s="663" t="s">
        <v>103</v>
      </c>
      <c r="O20" s="552"/>
      <c r="P20" s="552" t="s">
        <v>99</v>
      </c>
      <c r="Q20" s="556">
        <f t="shared" si="0"/>
        <v>2</v>
      </c>
      <c r="R20" s="555"/>
      <c r="S20" s="552"/>
      <c r="T20" s="552"/>
      <c r="U20" s="535" t="str">
        <f t="shared" si="5"/>
        <v/>
      </c>
      <c r="V20" s="555"/>
      <c r="W20" s="552"/>
      <c r="X20" s="552"/>
      <c r="Y20" s="535" t="str">
        <f t="shared" si="6"/>
        <v/>
      </c>
      <c r="Z20" s="555"/>
      <c r="AA20" s="552"/>
      <c r="AB20" s="552"/>
      <c r="AC20" s="536"/>
      <c r="AD20" s="555"/>
      <c r="AE20" s="557"/>
      <c r="AF20" s="558" t="s">
        <v>517</v>
      </c>
      <c r="AG20" s="559">
        <v>3</v>
      </c>
      <c r="AH20" s="560">
        <f t="shared" si="7"/>
        <v>19</v>
      </c>
      <c r="AI20" s="560">
        <f t="shared" si="8"/>
        <v>76</v>
      </c>
      <c r="AJ20" s="560">
        <f t="shared" si="9"/>
        <v>8</v>
      </c>
      <c r="AK20" s="388"/>
    </row>
    <row r="21" spans="1:37" ht="24" customHeight="1" x14ac:dyDescent="0.45">
      <c r="A21" s="831"/>
      <c r="B21" s="528">
        <v>3</v>
      </c>
      <c r="C21" s="383" t="s">
        <v>118</v>
      </c>
      <c r="D21" s="552" t="s">
        <v>546</v>
      </c>
      <c r="E21" s="553">
        <f t="shared" si="13"/>
        <v>8</v>
      </c>
      <c r="F21" s="552" t="s">
        <v>547</v>
      </c>
      <c r="G21" s="553">
        <f t="shared" si="11"/>
        <v>6</v>
      </c>
      <c r="H21" s="552"/>
      <c r="I21" s="554" t="str">
        <f t="shared" si="12"/>
        <v/>
      </c>
      <c r="J21" s="555"/>
      <c r="K21" s="552"/>
      <c r="L21" s="552"/>
      <c r="M21" s="535">
        <f t="shared" si="4"/>
        <v>0</v>
      </c>
      <c r="N21" s="663" t="s">
        <v>548</v>
      </c>
      <c r="O21" s="552"/>
      <c r="P21" s="552"/>
      <c r="Q21" s="556">
        <f t="shared" si="0"/>
        <v>2</v>
      </c>
      <c r="R21" s="555"/>
      <c r="S21" s="660" t="s">
        <v>91</v>
      </c>
      <c r="T21" s="552"/>
      <c r="U21" s="535">
        <f t="shared" si="5"/>
        <v>3</v>
      </c>
      <c r="V21" s="555"/>
      <c r="W21" s="552"/>
      <c r="X21" s="552"/>
      <c r="Y21" s="535" t="str">
        <f t="shared" si="6"/>
        <v/>
      </c>
      <c r="Z21" s="555"/>
      <c r="AA21" s="552"/>
      <c r="AB21" s="552"/>
      <c r="AC21" s="536"/>
      <c r="AD21" s="555"/>
      <c r="AE21" s="557"/>
      <c r="AF21" s="558"/>
      <c r="AG21" s="559"/>
      <c r="AH21" s="560">
        <f t="shared" si="7"/>
        <v>19</v>
      </c>
      <c r="AI21" s="560">
        <f t="shared" si="8"/>
        <v>76</v>
      </c>
      <c r="AJ21" s="560">
        <f t="shared" si="9"/>
        <v>8</v>
      </c>
      <c r="AK21" s="388"/>
    </row>
    <row r="22" spans="1:37" ht="54" customHeight="1" x14ac:dyDescent="0.45">
      <c r="A22" s="831"/>
      <c r="B22" s="528">
        <v>4</v>
      </c>
      <c r="C22" s="383" t="s">
        <v>549</v>
      </c>
      <c r="D22" s="563" t="s">
        <v>550</v>
      </c>
      <c r="E22" s="564">
        <f t="shared" si="13"/>
        <v>8</v>
      </c>
      <c r="F22" s="563"/>
      <c r="G22" s="564" t="str">
        <f t="shared" si="11"/>
        <v/>
      </c>
      <c r="H22" s="563"/>
      <c r="I22" s="565" t="str">
        <f t="shared" si="12"/>
        <v/>
      </c>
      <c r="J22" s="566"/>
      <c r="K22" s="563"/>
      <c r="L22" s="563"/>
      <c r="M22" s="567">
        <f t="shared" si="4"/>
        <v>0</v>
      </c>
      <c r="N22" s="566"/>
      <c r="O22" s="563"/>
      <c r="P22" s="563"/>
      <c r="Q22" s="568" t="str">
        <f t="shared" si="0"/>
        <v/>
      </c>
      <c r="R22" s="566" t="s">
        <v>551</v>
      </c>
      <c r="S22" s="563"/>
      <c r="T22" s="563"/>
      <c r="U22" s="567">
        <f t="shared" si="5"/>
        <v>3</v>
      </c>
      <c r="V22" s="650" t="s">
        <v>535</v>
      </c>
      <c r="W22" s="563"/>
      <c r="X22" s="563"/>
      <c r="Y22" s="567">
        <f t="shared" si="6"/>
        <v>6</v>
      </c>
      <c r="Z22" s="566"/>
      <c r="AA22" s="563"/>
      <c r="AB22" s="563"/>
      <c r="AC22" s="570"/>
      <c r="AD22" s="566"/>
      <c r="AE22" s="571"/>
      <c r="AF22" s="572" t="s">
        <v>552</v>
      </c>
      <c r="AG22" s="573">
        <v>2</v>
      </c>
      <c r="AH22" s="574">
        <f t="shared" si="7"/>
        <v>19</v>
      </c>
      <c r="AI22" s="574">
        <f t="shared" si="8"/>
        <v>76</v>
      </c>
      <c r="AJ22" s="574">
        <f t="shared" si="9"/>
        <v>8</v>
      </c>
      <c r="AK22" s="388"/>
    </row>
    <row r="23" spans="1:37" ht="24" customHeight="1" x14ac:dyDescent="0.5">
      <c r="A23" s="852" t="s">
        <v>30</v>
      </c>
      <c r="B23" s="516">
        <v>1</v>
      </c>
      <c r="C23" s="447" t="s">
        <v>258</v>
      </c>
      <c r="D23" s="552" t="s">
        <v>554</v>
      </c>
      <c r="E23" s="577">
        <f t="shared" si="13"/>
        <v>6</v>
      </c>
      <c r="F23" s="576"/>
      <c r="G23" s="577" t="str">
        <f t="shared" si="11"/>
        <v/>
      </c>
      <c r="H23" s="576" t="s">
        <v>548</v>
      </c>
      <c r="I23" s="578">
        <f t="shared" si="12"/>
        <v>4</v>
      </c>
      <c r="J23" s="579"/>
      <c r="K23" s="576"/>
      <c r="L23" s="576" t="s">
        <v>512</v>
      </c>
      <c r="M23" s="580">
        <f t="shared" si="4"/>
        <v>4</v>
      </c>
      <c r="N23" s="579"/>
      <c r="O23" s="576"/>
      <c r="P23" s="576"/>
      <c r="Q23" s="582" t="str">
        <f t="shared" si="0"/>
        <v/>
      </c>
      <c r="R23" s="579"/>
      <c r="S23" s="576"/>
      <c r="T23" s="576" t="s">
        <v>512</v>
      </c>
      <c r="U23" s="580">
        <f t="shared" si="5"/>
        <v>3</v>
      </c>
      <c r="V23" s="579"/>
      <c r="W23" s="576"/>
      <c r="X23" s="669" t="s">
        <v>548</v>
      </c>
      <c r="Y23" s="580">
        <f t="shared" si="6"/>
        <v>2</v>
      </c>
      <c r="Z23" s="579"/>
      <c r="AA23" s="576"/>
      <c r="AB23" s="576"/>
      <c r="AC23" s="583"/>
      <c r="AD23" s="579"/>
      <c r="AE23" s="584"/>
      <c r="AF23" s="585"/>
      <c r="AG23" s="586"/>
      <c r="AH23" s="587">
        <f t="shared" si="7"/>
        <v>19</v>
      </c>
      <c r="AI23" s="588">
        <f t="shared" si="8"/>
        <v>76</v>
      </c>
      <c r="AJ23" s="588">
        <f t="shared" si="9"/>
        <v>8</v>
      </c>
      <c r="AK23" s="388"/>
    </row>
    <row r="24" spans="1:37" ht="24" customHeight="1" x14ac:dyDescent="0.5">
      <c r="A24" s="853"/>
      <c r="B24" s="603">
        <v>2</v>
      </c>
      <c r="C24" s="448" t="s">
        <v>122</v>
      </c>
      <c r="D24" s="552"/>
      <c r="E24" s="553" t="str">
        <f t="shared" si="13"/>
        <v/>
      </c>
      <c r="F24" s="670" t="s">
        <v>553</v>
      </c>
      <c r="G24" s="678">
        <f t="shared" si="11"/>
        <v>8</v>
      </c>
      <c r="H24" s="670" t="s">
        <v>499</v>
      </c>
      <c r="I24" s="679">
        <f t="shared" si="12"/>
        <v>4</v>
      </c>
      <c r="J24" s="680"/>
      <c r="K24" s="670" t="s">
        <v>103</v>
      </c>
      <c r="L24" s="552"/>
      <c r="M24" s="535">
        <f t="shared" si="4"/>
        <v>4</v>
      </c>
      <c r="N24" s="555"/>
      <c r="O24" s="552"/>
      <c r="P24" s="552"/>
      <c r="Q24" s="556" t="str">
        <f t="shared" si="0"/>
        <v/>
      </c>
      <c r="R24" s="555"/>
      <c r="S24" s="552" t="s">
        <v>103</v>
      </c>
      <c r="T24" s="552"/>
      <c r="U24" s="535">
        <f t="shared" si="5"/>
        <v>3</v>
      </c>
      <c r="V24" s="555"/>
      <c r="W24" s="552"/>
      <c r="X24" s="671"/>
      <c r="Y24" s="535" t="str">
        <f t="shared" si="6"/>
        <v/>
      </c>
      <c r="Z24" s="555"/>
      <c r="AA24" s="552"/>
      <c r="AB24" s="552"/>
      <c r="AC24" s="536"/>
      <c r="AD24" s="555"/>
      <c r="AE24" s="557"/>
      <c r="AF24" s="558"/>
      <c r="AG24" s="559"/>
      <c r="AH24" s="560">
        <f t="shared" si="7"/>
        <v>19</v>
      </c>
      <c r="AI24" s="604">
        <f t="shared" si="8"/>
        <v>76</v>
      </c>
      <c r="AJ24" s="588">
        <f t="shared" si="9"/>
        <v>8</v>
      </c>
      <c r="AK24" s="388"/>
    </row>
    <row r="25" spans="1:37" ht="70.5" customHeight="1" x14ac:dyDescent="0.5">
      <c r="A25" s="831"/>
      <c r="B25" s="605">
        <v>3</v>
      </c>
      <c r="C25" s="450" t="s">
        <v>260</v>
      </c>
      <c r="D25" s="592" t="s">
        <v>555</v>
      </c>
      <c r="E25" s="593">
        <f t="shared" si="13"/>
        <v>4</v>
      </c>
      <c r="F25" s="592"/>
      <c r="G25" s="593" t="str">
        <f t="shared" si="11"/>
        <v/>
      </c>
      <c r="H25" s="592"/>
      <c r="I25" s="594" t="str">
        <f t="shared" si="12"/>
        <v/>
      </c>
      <c r="J25" s="595" t="s">
        <v>151</v>
      </c>
      <c r="K25" s="592"/>
      <c r="L25" s="592"/>
      <c r="M25" s="596">
        <f t="shared" si="4"/>
        <v>4</v>
      </c>
      <c r="N25" s="595"/>
      <c r="O25" s="592"/>
      <c r="P25" s="592"/>
      <c r="Q25" s="597" t="str">
        <f t="shared" si="0"/>
        <v/>
      </c>
      <c r="R25" s="595" t="s">
        <v>151</v>
      </c>
      <c r="S25" s="592"/>
      <c r="T25" s="592"/>
      <c r="U25" s="596">
        <f t="shared" si="5"/>
        <v>3</v>
      </c>
      <c r="V25" s="672" t="s">
        <v>556</v>
      </c>
      <c r="W25" s="592"/>
      <c r="X25" s="673" t="s">
        <v>499</v>
      </c>
      <c r="Y25" s="596">
        <f t="shared" si="6"/>
        <v>8</v>
      </c>
      <c r="Z25" s="595"/>
      <c r="AA25" s="592"/>
      <c r="AB25" s="592"/>
      <c r="AC25" s="598"/>
      <c r="AD25" s="595"/>
      <c r="AE25" s="599"/>
      <c r="AF25" s="662" t="s">
        <v>552</v>
      </c>
      <c r="AG25" s="600">
        <v>2</v>
      </c>
      <c r="AH25" s="601">
        <f t="shared" si="7"/>
        <v>21</v>
      </c>
      <c r="AI25" s="601">
        <f t="shared" si="8"/>
        <v>84</v>
      </c>
      <c r="AJ25" s="602">
        <f t="shared" si="9"/>
        <v>16</v>
      </c>
      <c r="AK25" s="388">
        <f>38*4</f>
        <v>152</v>
      </c>
    </row>
    <row r="26" spans="1:37" ht="24" customHeight="1" x14ac:dyDescent="0.45">
      <c r="A26" s="835" t="s">
        <v>31</v>
      </c>
      <c r="B26" s="581">
        <v>1</v>
      </c>
      <c r="C26" s="447" t="s">
        <v>124</v>
      </c>
      <c r="D26" s="576" t="s">
        <v>557</v>
      </c>
      <c r="E26" s="577">
        <f t="shared" si="1"/>
        <v>18</v>
      </c>
      <c r="F26" s="576"/>
      <c r="G26" s="577" t="str">
        <f t="shared" si="2"/>
        <v/>
      </c>
      <c r="H26" s="576"/>
      <c r="I26" s="578"/>
      <c r="J26" s="579"/>
      <c r="K26" s="576"/>
      <c r="L26" s="576"/>
      <c r="M26" s="580">
        <f t="shared" si="4"/>
        <v>0</v>
      </c>
      <c r="N26" s="579"/>
      <c r="O26" s="576"/>
      <c r="P26" s="576"/>
      <c r="Q26" s="582" t="str">
        <f t="shared" si="0"/>
        <v/>
      </c>
      <c r="R26" s="579"/>
      <c r="S26" s="576"/>
      <c r="T26" s="576"/>
      <c r="U26" s="580" t="str">
        <f t="shared" si="5"/>
        <v/>
      </c>
      <c r="V26" s="579"/>
      <c r="W26" s="576"/>
      <c r="X26" s="576"/>
      <c r="Y26" s="580" t="str">
        <f t="shared" si="6"/>
        <v/>
      </c>
      <c r="Z26" s="579"/>
      <c r="AA26" s="576"/>
      <c r="AB26" s="576"/>
      <c r="AC26" s="583"/>
      <c r="AD26" s="579"/>
      <c r="AE26" s="584"/>
      <c r="AF26" s="585"/>
      <c r="AG26" s="586"/>
      <c r="AH26" s="587">
        <f t="shared" si="7"/>
        <v>18</v>
      </c>
      <c r="AI26" s="587">
        <f t="shared" si="8"/>
        <v>72</v>
      </c>
      <c r="AJ26" s="587">
        <f t="shared" si="9"/>
        <v>4</v>
      </c>
      <c r="AK26" s="388"/>
    </row>
    <row r="27" spans="1:37" ht="24" customHeight="1" x14ac:dyDescent="0.45">
      <c r="A27" s="831"/>
      <c r="B27" s="534">
        <v>2</v>
      </c>
      <c r="C27" s="448" t="s">
        <v>126</v>
      </c>
      <c r="D27" s="552"/>
      <c r="E27" s="553" t="str">
        <f t="shared" si="1"/>
        <v/>
      </c>
      <c r="F27" s="552" t="s">
        <v>111</v>
      </c>
      <c r="G27" s="553">
        <f t="shared" si="2"/>
        <v>6</v>
      </c>
      <c r="H27" s="552" t="s">
        <v>558</v>
      </c>
      <c r="I27" s="554">
        <f t="shared" ref="I27:I44" si="14">IF(LEN(H27)&gt;0,(LEN(H27)-LEN(SUBSTITUTE(H27, ",", ""))+1)*3,"")</f>
        <v>9</v>
      </c>
      <c r="J27" s="555"/>
      <c r="K27" s="552"/>
      <c r="L27" s="552" t="s">
        <v>159</v>
      </c>
      <c r="M27" s="535">
        <f t="shared" si="4"/>
        <v>4</v>
      </c>
      <c r="N27" s="555"/>
      <c r="O27" s="552"/>
      <c r="P27" s="552"/>
      <c r="Q27" s="556" t="str">
        <f t="shared" si="0"/>
        <v/>
      </c>
      <c r="R27" s="555"/>
      <c r="S27" s="552"/>
      <c r="T27" s="552"/>
      <c r="U27" s="535" t="str">
        <f t="shared" si="5"/>
        <v/>
      </c>
      <c r="V27" s="555"/>
      <c r="W27" s="552"/>
      <c r="X27" s="552"/>
      <c r="Y27" s="535" t="str">
        <f t="shared" si="6"/>
        <v/>
      </c>
      <c r="Z27" s="555"/>
      <c r="AA27" s="552"/>
      <c r="AB27" s="552"/>
      <c r="AC27" s="536"/>
      <c r="AD27" s="555"/>
      <c r="AE27" s="557"/>
      <c r="AF27" s="558"/>
      <c r="AG27" s="559"/>
      <c r="AH27" s="560">
        <f t="shared" si="7"/>
        <v>19</v>
      </c>
      <c r="AI27" s="560">
        <f t="shared" si="8"/>
        <v>76</v>
      </c>
      <c r="AJ27" s="560">
        <f t="shared" si="9"/>
        <v>8</v>
      </c>
      <c r="AK27" s="388"/>
    </row>
    <row r="28" spans="1:37" ht="24" customHeight="1" x14ac:dyDescent="0.45">
      <c r="A28" s="831"/>
      <c r="B28" s="534">
        <v>3</v>
      </c>
      <c r="C28" s="448" t="s">
        <v>238</v>
      </c>
      <c r="D28" s="552"/>
      <c r="E28" s="553" t="str">
        <f t="shared" si="1"/>
        <v/>
      </c>
      <c r="F28" s="552" t="s">
        <v>559</v>
      </c>
      <c r="G28" s="553">
        <f t="shared" si="2"/>
        <v>9</v>
      </c>
      <c r="H28" s="552" t="s">
        <v>560</v>
      </c>
      <c r="I28" s="554">
        <f t="shared" si="14"/>
        <v>6</v>
      </c>
      <c r="J28" s="555"/>
      <c r="K28" s="552" t="s">
        <v>91</v>
      </c>
      <c r="L28" s="552"/>
      <c r="M28" s="535">
        <f t="shared" si="4"/>
        <v>4</v>
      </c>
      <c r="N28" s="555"/>
      <c r="O28" s="552"/>
      <c r="P28" s="552"/>
      <c r="Q28" s="556" t="str">
        <f t="shared" si="0"/>
        <v/>
      </c>
      <c r="R28" s="555"/>
      <c r="S28" s="552"/>
      <c r="T28" s="552"/>
      <c r="U28" s="535" t="str">
        <f t="shared" si="5"/>
        <v/>
      </c>
      <c r="V28" s="555"/>
      <c r="W28" s="552"/>
      <c r="X28" s="552"/>
      <c r="Y28" s="535" t="str">
        <f t="shared" si="6"/>
        <v/>
      </c>
      <c r="Z28" s="555"/>
      <c r="AA28" s="552"/>
      <c r="AB28" s="552"/>
      <c r="AC28" s="536"/>
      <c r="AD28" s="555"/>
      <c r="AE28" s="557"/>
      <c r="AF28" s="558"/>
      <c r="AG28" s="559"/>
      <c r="AH28" s="560">
        <f t="shared" si="7"/>
        <v>19</v>
      </c>
      <c r="AI28" s="560">
        <f t="shared" si="8"/>
        <v>76</v>
      </c>
      <c r="AJ28" s="560">
        <f t="shared" si="9"/>
        <v>8</v>
      </c>
      <c r="AK28" s="388"/>
    </row>
    <row r="29" spans="1:37" ht="24" customHeight="1" x14ac:dyDescent="0.45">
      <c r="A29" s="831"/>
      <c r="B29" s="534">
        <v>4</v>
      </c>
      <c r="C29" s="448" t="s">
        <v>264</v>
      </c>
      <c r="D29" s="670" t="s">
        <v>622</v>
      </c>
      <c r="E29" s="553">
        <f t="shared" si="1"/>
        <v>9</v>
      </c>
      <c r="F29" s="552"/>
      <c r="G29" s="553" t="str">
        <f t="shared" si="2"/>
        <v/>
      </c>
      <c r="H29" s="552" t="s">
        <v>136</v>
      </c>
      <c r="I29" s="554">
        <f t="shared" si="14"/>
        <v>6</v>
      </c>
      <c r="J29" s="555" t="s">
        <v>561</v>
      </c>
      <c r="K29" s="552"/>
      <c r="L29" s="552"/>
      <c r="M29" s="535">
        <f t="shared" si="4"/>
        <v>4</v>
      </c>
      <c r="N29" s="555"/>
      <c r="O29" s="552"/>
      <c r="P29" s="552"/>
      <c r="Q29" s="556" t="str">
        <f t="shared" si="0"/>
        <v/>
      </c>
      <c r="R29" s="555"/>
      <c r="S29" s="552"/>
      <c r="T29" s="552"/>
      <c r="U29" s="535" t="str">
        <f t="shared" si="5"/>
        <v/>
      </c>
      <c r="V29" s="555"/>
      <c r="W29" s="552"/>
      <c r="X29" s="552"/>
      <c r="Y29" s="535" t="str">
        <f t="shared" si="6"/>
        <v/>
      </c>
      <c r="Z29" s="555"/>
      <c r="AA29" s="552"/>
      <c r="AB29" s="552"/>
      <c r="AC29" s="536"/>
      <c r="AD29" s="555"/>
      <c r="AE29" s="557"/>
      <c r="AF29" s="558"/>
      <c r="AG29" s="559"/>
      <c r="AH29" s="560">
        <f t="shared" si="7"/>
        <v>19</v>
      </c>
      <c r="AI29" s="560">
        <f t="shared" si="8"/>
        <v>76</v>
      </c>
      <c r="AJ29" s="560">
        <f t="shared" si="9"/>
        <v>8</v>
      </c>
      <c r="AK29" s="388"/>
    </row>
    <row r="30" spans="1:37" ht="24" customHeight="1" x14ac:dyDescent="0.45">
      <c r="A30" s="831"/>
      <c r="B30" s="534">
        <v>5</v>
      </c>
      <c r="C30" s="448" t="s">
        <v>134</v>
      </c>
      <c r="D30" s="552" t="s">
        <v>562</v>
      </c>
      <c r="E30" s="553">
        <f t="shared" si="1"/>
        <v>9</v>
      </c>
      <c r="F30" s="552"/>
      <c r="G30" s="553" t="str">
        <f t="shared" si="2"/>
        <v/>
      </c>
      <c r="H30" s="552" t="s">
        <v>563</v>
      </c>
      <c r="I30" s="554">
        <f t="shared" si="14"/>
        <v>9</v>
      </c>
      <c r="J30" s="555"/>
      <c r="K30" s="552"/>
      <c r="L30" s="552"/>
      <c r="M30" s="535">
        <f t="shared" si="4"/>
        <v>0</v>
      </c>
      <c r="N30" s="555"/>
      <c r="O30" s="552"/>
      <c r="P30" s="552"/>
      <c r="Q30" s="556" t="str">
        <f t="shared" si="0"/>
        <v/>
      </c>
      <c r="R30" s="555"/>
      <c r="S30" s="552"/>
      <c r="T30" s="552"/>
      <c r="U30" s="535" t="str">
        <f t="shared" si="5"/>
        <v/>
      </c>
      <c r="V30" s="555"/>
      <c r="W30" s="552"/>
      <c r="X30" s="552"/>
      <c r="Y30" s="535" t="str">
        <f t="shared" si="6"/>
        <v/>
      </c>
      <c r="Z30" s="555"/>
      <c r="AA30" s="552"/>
      <c r="AB30" s="552"/>
      <c r="AC30" s="536"/>
      <c r="AD30" s="555"/>
      <c r="AE30" s="557"/>
      <c r="AF30" s="607" t="s">
        <v>517</v>
      </c>
      <c r="AG30" s="559">
        <v>3</v>
      </c>
      <c r="AH30" s="560">
        <f t="shared" si="7"/>
        <v>21</v>
      </c>
      <c r="AI30" s="560">
        <f t="shared" si="8"/>
        <v>84</v>
      </c>
      <c r="AJ30" s="560">
        <f t="shared" si="9"/>
        <v>16</v>
      </c>
      <c r="AK30" s="388"/>
    </row>
    <row r="31" spans="1:37" ht="41.25" customHeight="1" x14ac:dyDescent="0.45">
      <c r="A31" s="831"/>
      <c r="B31" s="534">
        <v>6</v>
      </c>
      <c r="C31" s="448" t="s">
        <v>137</v>
      </c>
      <c r="D31" s="670"/>
      <c r="E31" s="553" t="str">
        <f t="shared" si="1"/>
        <v/>
      </c>
      <c r="F31" s="670" t="s">
        <v>624</v>
      </c>
      <c r="G31" s="553">
        <f t="shared" si="2"/>
        <v>12</v>
      </c>
      <c r="H31" s="552" t="s">
        <v>542</v>
      </c>
      <c r="I31" s="554">
        <f t="shared" si="14"/>
        <v>6</v>
      </c>
      <c r="J31" s="555"/>
      <c r="K31" s="552"/>
      <c r="L31" s="552"/>
      <c r="M31" s="535">
        <f t="shared" si="4"/>
        <v>0</v>
      </c>
      <c r="N31" s="555"/>
      <c r="O31" s="552"/>
      <c r="P31" s="552"/>
      <c r="Q31" s="556" t="str">
        <f t="shared" si="0"/>
        <v/>
      </c>
      <c r="R31" s="555"/>
      <c r="S31" s="552"/>
      <c r="T31" s="552"/>
      <c r="U31" s="535" t="str">
        <f t="shared" si="5"/>
        <v/>
      </c>
      <c r="V31" s="555"/>
      <c r="W31" s="552"/>
      <c r="X31" s="552"/>
      <c r="Y31" s="535" t="str">
        <f t="shared" si="6"/>
        <v/>
      </c>
      <c r="Z31" s="555"/>
      <c r="AA31" s="552"/>
      <c r="AB31" s="552"/>
      <c r="AC31" s="536"/>
      <c r="AD31" s="555"/>
      <c r="AE31" s="557"/>
      <c r="AF31" s="590" t="s">
        <v>519</v>
      </c>
      <c r="AG31" s="559">
        <v>1</v>
      </c>
      <c r="AH31" s="560">
        <f t="shared" si="7"/>
        <v>19</v>
      </c>
      <c r="AI31" s="560">
        <f t="shared" si="8"/>
        <v>76</v>
      </c>
      <c r="AJ31" s="560">
        <f t="shared" si="9"/>
        <v>8</v>
      </c>
      <c r="AK31" s="388"/>
    </row>
    <row r="32" spans="1:37" ht="24" customHeight="1" x14ac:dyDescent="0.45">
      <c r="A32" s="854"/>
      <c r="B32" s="569">
        <v>7</v>
      </c>
      <c r="C32" s="449" t="s">
        <v>251</v>
      </c>
      <c r="D32" s="664" t="s">
        <v>623</v>
      </c>
      <c r="E32" s="564">
        <f t="shared" si="1"/>
        <v>9</v>
      </c>
      <c r="F32" s="664" t="s">
        <v>533</v>
      </c>
      <c r="G32" s="564">
        <v>9</v>
      </c>
      <c r="H32" s="563"/>
      <c r="I32" s="565" t="str">
        <f t="shared" si="14"/>
        <v/>
      </c>
      <c r="J32" s="566" t="s">
        <v>534</v>
      </c>
      <c r="K32" s="563"/>
      <c r="L32" s="563"/>
      <c r="M32" s="567">
        <f t="shared" si="4"/>
        <v>4</v>
      </c>
      <c r="N32" s="566"/>
      <c r="O32" s="563"/>
      <c r="P32" s="563"/>
      <c r="Q32" s="568" t="str">
        <f t="shared" si="0"/>
        <v/>
      </c>
      <c r="R32" s="566"/>
      <c r="S32" s="563"/>
      <c r="T32" s="563"/>
      <c r="U32" s="567" t="str">
        <f t="shared" si="5"/>
        <v/>
      </c>
      <c r="V32" s="566"/>
      <c r="W32" s="563"/>
      <c r="X32" s="563"/>
      <c r="Y32" s="567" t="str">
        <f t="shared" si="6"/>
        <v/>
      </c>
      <c r="Z32" s="566"/>
      <c r="AA32" s="563"/>
      <c r="AB32" s="563"/>
      <c r="AC32" s="570"/>
      <c r="AD32" s="566"/>
      <c r="AE32" s="571"/>
      <c r="AF32" s="572"/>
      <c r="AG32" s="573"/>
      <c r="AH32" s="574">
        <v>19</v>
      </c>
      <c r="AI32" s="574">
        <f t="shared" si="8"/>
        <v>76</v>
      </c>
      <c r="AJ32" s="574">
        <f t="shared" si="9"/>
        <v>8</v>
      </c>
      <c r="AK32" s="388"/>
    </row>
    <row r="33" spans="1:37" ht="42" customHeight="1" x14ac:dyDescent="0.45">
      <c r="A33" s="780" t="s">
        <v>32</v>
      </c>
      <c r="B33" s="581">
        <v>1</v>
      </c>
      <c r="C33" s="451" t="s">
        <v>138</v>
      </c>
      <c r="D33" s="576"/>
      <c r="E33" s="577" t="str">
        <f t="shared" si="1"/>
        <v/>
      </c>
      <c r="F33" s="576" t="s">
        <v>159</v>
      </c>
      <c r="G33" s="577">
        <f t="shared" ref="G33:G44" si="15">IF(LEN(F33)&gt;0,(LEN(F33)-LEN(SUBSTITUTE(F33, ",", ""))+1)*3,"")</f>
        <v>3</v>
      </c>
      <c r="H33" s="576" t="s">
        <v>564</v>
      </c>
      <c r="I33" s="578">
        <f t="shared" si="14"/>
        <v>6</v>
      </c>
      <c r="J33" s="579"/>
      <c r="K33" s="576"/>
      <c r="L33" s="576" t="s">
        <v>99</v>
      </c>
      <c r="M33" s="580">
        <f t="shared" si="4"/>
        <v>4</v>
      </c>
      <c r="N33" s="674"/>
      <c r="O33" s="627" t="s">
        <v>159</v>
      </c>
      <c r="P33" s="627" t="s">
        <v>564</v>
      </c>
      <c r="Q33" s="582">
        <f t="shared" si="0"/>
        <v>3</v>
      </c>
      <c r="R33" s="579"/>
      <c r="S33" s="576"/>
      <c r="T33" s="576" t="s">
        <v>99</v>
      </c>
      <c r="U33" s="580">
        <f t="shared" si="5"/>
        <v>3</v>
      </c>
      <c r="V33" s="579"/>
      <c r="W33" s="576"/>
      <c r="X33" s="576"/>
      <c r="Y33" s="580" t="str">
        <f t="shared" si="6"/>
        <v/>
      </c>
      <c r="Z33" s="579"/>
      <c r="AA33" s="576"/>
      <c r="AB33" s="576"/>
      <c r="AC33" s="583"/>
      <c r="AD33" s="579"/>
      <c r="AE33" s="584"/>
      <c r="AF33" s="585"/>
      <c r="AG33" s="586"/>
      <c r="AH33" s="587">
        <f t="shared" si="7"/>
        <v>19</v>
      </c>
      <c r="AI33" s="587">
        <f t="shared" si="8"/>
        <v>76</v>
      </c>
      <c r="AJ33" s="587">
        <f t="shared" si="9"/>
        <v>8</v>
      </c>
      <c r="AK33" s="388"/>
    </row>
    <row r="34" spans="1:37" ht="36" customHeight="1" x14ac:dyDescent="0.45">
      <c r="A34" s="783"/>
      <c r="B34" s="534">
        <v>2</v>
      </c>
      <c r="C34" s="448" t="s">
        <v>140</v>
      </c>
      <c r="D34" s="552"/>
      <c r="E34" s="553" t="str">
        <f t="shared" si="1"/>
        <v/>
      </c>
      <c r="F34" s="552"/>
      <c r="G34" s="553" t="str">
        <f t="shared" si="15"/>
        <v/>
      </c>
      <c r="H34" s="552"/>
      <c r="I34" s="554" t="str">
        <f t="shared" si="14"/>
        <v/>
      </c>
      <c r="J34" s="555"/>
      <c r="K34" s="552"/>
      <c r="L34" s="552"/>
      <c r="M34" s="535">
        <f t="shared" si="4"/>
        <v>0</v>
      </c>
      <c r="N34" s="555"/>
      <c r="O34" s="552"/>
      <c r="P34" s="552"/>
      <c r="Q34" s="556" t="str">
        <f t="shared" si="0"/>
        <v/>
      </c>
      <c r="R34" s="555"/>
      <c r="S34" s="552"/>
      <c r="T34" s="552"/>
      <c r="U34" s="535" t="str">
        <f t="shared" si="5"/>
        <v/>
      </c>
      <c r="V34" s="555"/>
      <c r="W34" s="552"/>
      <c r="X34" s="649" t="s">
        <v>535</v>
      </c>
      <c r="Y34" s="535">
        <f t="shared" si="6"/>
        <v>6</v>
      </c>
      <c r="Z34" s="555"/>
      <c r="AA34" s="552"/>
      <c r="AB34" s="552"/>
      <c r="AC34" s="536"/>
      <c r="AD34" s="555"/>
      <c r="AE34" s="557"/>
      <c r="AF34" s="558" t="s">
        <v>565</v>
      </c>
      <c r="AG34" s="559">
        <v>13</v>
      </c>
      <c r="AH34" s="560">
        <f t="shared" si="7"/>
        <v>19</v>
      </c>
      <c r="AI34" s="560">
        <f t="shared" si="8"/>
        <v>76</v>
      </c>
      <c r="AJ34" s="560">
        <f t="shared" si="9"/>
        <v>8</v>
      </c>
      <c r="AK34" s="388"/>
    </row>
    <row r="35" spans="1:37" ht="38.25" customHeight="1" x14ac:dyDescent="0.45">
      <c r="A35" s="783"/>
      <c r="B35" s="534">
        <v>3</v>
      </c>
      <c r="C35" s="448" t="s">
        <v>141</v>
      </c>
      <c r="D35" s="552" t="s">
        <v>566</v>
      </c>
      <c r="E35" s="553">
        <f t="shared" si="1"/>
        <v>6</v>
      </c>
      <c r="F35" s="552"/>
      <c r="G35" s="553" t="str">
        <f t="shared" si="15"/>
        <v/>
      </c>
      <c r="H35" s="552" t="s">
        <v>567</v>
      </c>
      <c r="I35" s="554">
        <f t="shared" si="14"/>
        <v>6</v>
      </c>
      <c r="J35" s="555"/>
      <c r="K35" s="552"/>
      <c r="L35" s="552" t="s">
        <v>494</v>
      </c>
      <c r="M35" s="535">
        <f t="shared" si="4"/>
        <v>4</v>
      </c>
      <c r="N35" s="675" t="s">
        <v>566</v>
      </c>
      <c r="O35" s="676"/>
      <c r="P35" s="676" t="s">
        <v>567</v>
      </c>
      <c r="Q35" s="556">
        <f t="shared" si="0"/>
        <v>4</v>
      </c>
      <c r="R35" s="555"/>
      <c r="S35" s="552"/>
      <c r="T35" s="552"/>
      <c r="U35" s="535" t="str">
        <f t="shared" si="5"/>
        <v/>
      </c>
      <c r="V35" s="555"/>
      <c r="W35" s="552"/>
      <c r="X35" s="552"/>
      <c r="Y35" s="535" t="str">
        <f t="shared" si="6"/>
        <v/>
      </c>
      <c r="Z35" s="555"/>
      <c r="AA35" s="552"/>
      <c r="AB35" s="552"/>
      <c r="AC35" s="536"/>
      <c r="AD35" s="555"/>
      <c r="AE35" s="557"/>
      <c r="AF35" s="558"/>
      <c r="AG35" s="559"/>
      <c r="AH35" s="560">
        <f t="shared" si="7"/>
        <v>20</v>
      </c>
      <c r="AI35" s="560">
        <f t="shared" si="8"/>
        <v>80</v>
      </c>
      <c r="AJ35" s="560">
        <f t="shared" si="9"/>
        <v>12</v>
      </c>
      <c r="AK35" s="388"/>
    </row>
    <row r="36" spans="1:37" ht="56.25" customHeight="1" x14ac:dyDescent="0.45">
      <c r="A36" s="783"/>
      <c r="B36" s="534">
        <v>4</v>
      </c>
      <c r="C36" s="448" t="s">
        <v>229</v>
      </c>
      <c r="D36" s="552" t="s">
        <v>136</v>
      </c>
      <c r="E36" s="553">
        <f t="shared" si="1"/>
        <v>6</v>
      </c>
      <c r="F36" s="552" t="s">
        <v>162</v>
      </c>
      <c r="G36" s="553">
        <f t="shared" si="15"/>
        <v>3</v>
      </c>
      <c r="H36" s="552"/>
      <c r="I36" s="554" t="str">
        <f t="shared" si="14"/>
        <v/>
      </c>
      <c r="J36" s="555"/>
      <c r="K36" s="552" t="s">
        <v>162</v>
      </c>
      <c r="L36" s="552"/>
      <c r="M36" s="535">
        <f t="shared" si="4"/>
        <v>4</v>
      </c>
      <c r="N36" s="648" t="s">
        <v>136</v>
      </c>
      <c r="O36" s="649" t="s">
        <v>162</v>
      </c>
      <c r="P36" s="649"/>
      <c r="Q36" s="556">
        <f t="shared" si="0"/>
        <v>3</v>
      </c>
      <c r="R36" s="555"/>
      <c r="S36" s="552" t="s">
        <v>162</v>
      </c>
      <c r="T36" s="552"/>
      <c r="U36" s="535">
        <f t="shared" si="5"/>
        <v>3</v>
      </c>
      <c r="V36" s="555"/>
      <c r="W36" s="552"/>
      <c r="X36" s="552"/>
      <c r="Y36" s="535" t="str">
        <f t="shared" si="6"/>
        <v/>
      </c>
      <c r="Z36" s="555"/>
      <c r="AA36" s="552"/>
      <c r="AB36" s="552"/>
      <c r="AC36" s="536"/>
      <c r="AD36" s="555"/>
      <c r="AE36" s="557"/>
      <c r="AF36" s="558"/>
      <c r="AG36" s="559"/>
      <c r="AH36" s="560">
        <v>19</v>
      </c>
      <c r="AI36" s="560">
        <f t="shared" si="8"/>
        <v>76</v>
      </c>
      <c r="AJ36" s="560">
        <f t="shared" si="9"/>
        <v>8</v>
      </c>
      <c r="AK36" s="388"/>
    </row>
    <row r="37" spans="1:37" ht="36" customHeight="1" x14ac:dyDescent="0.45">
      <c r="A37" s="783"/>
      <c r="B37" s="534">
        <v>5</v>
      </c>
      <c r="C37" s="448" t="s">
        <v>235</v>
      </c>
      <c r="D37" s="552" t="s">
        <v>512</v>
      </c>
      <c r="E37" s="553">
        <f t="shared" si="1"/>
        <v>3</v>
      </c>
      <c r="F37" s="552"/>
      <c r="G37" s="553" t="str">
        <f t="shared" si="15"/>
        <v/>
      </c>
      <c r="H37" s="552" t="s">
        <v>568</v>
      </c>
      <c r="I37" s="554">
        <f t="shared" si="14"/>
        <v>6</v>
      </c>
      <c r="J37" s="555"/>
      <c r="K37" s="552"/>
      <c r="L37" s="552" t="s">
        <v>96</v>
      </c>
      <c r="M37" s="535">
        <f t="shared" si="4"/>
        <v>4</v>
      </c>
      <c r="N37" s="648" t="s">
        <v>512</v>
      </c>
      <c r="O37" s="649"/>
      <c r="P37" s="649" t="s">
        <v>568</v>
      </c>
      <c r="Q37" s="556">
        <f t="shared" si="0"/>
        <v>3</v>
      </c>
      <c r="R37" s="555"/>
      <c r="S37" s="552"/>
      <c r="T37" s="552" t="s">
        <v>96</v>
      </c>
      <c r="U37" s="535">
        <f t="shared" si="5"/>
        <v>3</v>
      </c>
      <c r="V37" s="555"/>
      <c r="W37" s="552"/>
      <c r="X37" s="552"/>
      <c r="Y37" s="535" t="str">
        <f t="shared" si="6"/>
        <v/>
      </c>
      <c r="Z37" s="555"/>
      <c r="AA37" s="552"/>
      <c r="AB37" s="552"/>
      <c r="AC37" s="536"/>
      <c r="AD37" s="555"/>
      <c r="AE37" s="557"/>
      <c r="AF37" s="721" t="s">
        <v>519</v>
      </c>
      <c r="AG37" s="722">
        <v>1</v>
      </c>
      <c r="AH37" s="560">
        <f t="shared" si="7"/>
        <v>20</v>
      </c>
      <c r="AI37" s="560">
        <f t="shared" si="8"/>
        <v>80</v>
      </c>
      <c r="AJ37" s="560">
        <f t="shared" si="9"/>
        <v>12</v>
      </c>
      <c r="AK37" s="388"/>
    </row>
    <row r="38" spans="1:37" ht="36" customHeight="1" x14ac:dyDescent="0.45">
      <c r="A38" s="783"/>
      <c r="B38" s="534">
        <v>6</v>
      </c>
      <c r="C38" s="448" t="s">
        <v>146</v>
      </c>
      <c r="D38" s="552" t="s">
        <v>499</v>
      </c>
      <c r="E38" s="553">
        <f t="shared" si="1"/>
        <v>6</v>
      </c>
      <c r="F38" s="552" t="s">
        <v>534</v>
      </c>
      <c r="G38" s="553">
        <f t="shared" si="15"/>
        <v>3</v>
      </c>
      <c r="H38" s="552"/>
      <c r="I38" s="554" t="str">
        <f t="shared" si="14"/>
        <v/>
      </c>
      <c r="J38" s="555"/>
      <c r="K38" s="552" t="s">
        <v>534</v>
      </c>
      <c r="L38" s="552"/>
      <c r="M38" s="535">
        <f t="shared" si="4"/>
        <v>4</v>
      </c>
      <c r="N38" s="648" t="s">
        <v>569</v>
      </c>
      <c r="O38" s="649" t="s">
        <v>144</v>
      </c>
      <c r="P38" s="649"/>
      <c r="Q38" s="556">
        <f t="shared" si="0"/>
        <v>5</v>
      </c>
      <c r="R38" s="555"/>
      <c r="S38" s="552"/>
      <c r="T38" s="552"/>
      <c r="U38" s="535" t="str">
        <f t="shared" si="5"/>
        <v/>
      </c>
      <c r="V38" s="555"/>
      <c r="W38" s="552"/>
      <c r="X38" s="552"/>
      <c r="Y38" s="535" t="str">
        <f t="shared" si="6"/>
        <v/>
      </c>
      <c r="Z38" s="555"/>
      <c r="AA38" s="552"/>
      <c r="AB38" s="552"/>
      <c r="AC38" s="536"/>
      <c r="AD38" s="555"/>
      <c r="AE38" s="557"/>
      <c r="AF38" s="558"/>
      <c r="AG38" s="559"/>
      <c r="AH38" s="560">
        <f t="shared" si="7"/>
        <v>18</v>
      </c>
      <c r="AI38" s="560">
        <f t="shared" si="8"/>
        <v>72</v>
      </c>
      <c r="AJ38" s="560">
        <f t="shared" si="9"/>
        <v>4</v>
      </c>
      <c r="AK38" s="388"/>
    </row>
    <row r="39" spans="1:37" ht="36" customHeight="1" x14ac:dyDescent="0.45">
      <c r="A39" s="783"/>
      <c r="B39" s="534">
        <v>7</v>
      </c>
      <c r="C39" s="448" t="s">
        <v>148</v>
      </c>
      <c r="D39" s="552" t="s">
        <v>115</v>
      </c>
      <c r="E39" s="553">
        <f t="shared" si="1"/>
        <v>6</v>
      </c>
      <c r="F39" s="552" t="s">
        <v>512</v>
      </c>
      <c r="G39" s="553">
        <f t="shared" si="15"/>
        <v>3</v>
      </c>
      <c r="H39" s="552"/>
      <c r="I39" s="554" t="str">
        <f t="shared" si="14"/>
        <v/>
      </c>
      <c r="J39" s="555"/>
      <c r="K39" s="552" t="s">
        <v>512</v>
      </c>
      <c r="L39" s="552"/>
      <c r="M39" s="535">
        <f t="shared" si="4"/>
        <v>4</v>
      </c>
      <c r="N39" s="555" t="s">
        <v>115</v>
      </c>
      <c r="O39" s="552" t="s">
        <v>570</v>
      </c>
      <c r="P39" s="552"/>
      <c r="Q39" s="556">
        <f t="shared" si="0"/>
        <v>4</v>
      </c>
      <c r="R39" s="555"/>
      <c r="S39" s="552" t="s">
        <v>512</v>
      </c>
      <c r="T39" s="552"/>
      <c r="U39" s="535">
        <f t="shared" si="5"/>
        <v>3</v>
      </c>
      <c r="V39" s="555"/>
      <c r="W39" s="552"/>
      <c r="X39" s="552"/>
      <c r="Y39" s="535" t="str">
        <f t="shared" si="6"/>
        <v/>
      </c>
      <c r="Z39" s="555"/>
      <c r="AA39" s="552"/>
      <c r="AB39" s="552"/>
      <c r="AC39" s="536"/>
      <c r="AD39" s="555"/>
      <c r="AE39" s="557"/>
      <c r="AF39" s="558"/>
      <c r="AG39" s="559"/>
      <c r="AH39" s="560">
        <f t="shared" si="7"/>
        <v>20</v>
      </c>
      <c r="AI39" s="560">
        <f t="shared" si="8"/>
        <v>80</v>
      </c>
      <c r="AJ39" s="560">
        <f t="shared" si="9"/>
        <v>12</v>
      </c>
      <c r="AK39" s="388"/>
    </row>
    <row r="40" spans="1:37" ht="36" customHeight="1" x14ac:dyDescent="0.45">
      <c r="A40" s="783"/>
      <c r="B40" s="534">
        <v>8</v>
      </c>
      <c r="C40" s="448" t="s">
        <v>150</v>
      </c>
      <c r="D40" s="552"/>
      <c r="E40" s="553" t="str">
        <f t="shared" si="1"/>
        <v/>
      </c>
      <c r="F40" s="552" t="s">
        <v>133</v>
      </c>
      <c r="G40" s="553">
        <f t="shared" si="15"/>
        <v>6</v>
      </c>
      <c r="H40" s="552" t="s">
        <v>139</v>
      </c>
      <c r="I40" s="554">
        <f t="shared" si="14"/>
        <v>6</v>
      </c>
      <c r="J40" s="555"/>
      <c r="K40" s="552"/>
      <c r="L40" s="552" t="s">
        <v>162</v>
      </c>
      <c r="M40" s="535">
        <f t="shared" si="4"/>
        <v>4</v>
      </c>
      <c r="N40" s="648"/>
      <c r="O40" s="649" t="s">
        <v>103</v>
      </c>
      <c r="P40" s="649" t="s">
        <v>139</v>
      </c>
      <c r="Q40" s="556">
        <f t="shared" si="0"/>
        <v>3</v>
      </c>
      <c r="R40" s="555"/>
      <c r="S40" s="552"/>
      <c r="T40" s="552"/>
      <c r="U40" s="535" t="str">
        <f t="shared" si="5"/>
        <v/>
      </c>
      <c r="V40" s="555"/>
      <c r="W40" s="552"/>
      <c r="X40" s="552"/>
      <c r="Y40" s="535" t="str">
        <f t="shared" si="6"/>
        <v/>
      </c>
      <c r="Z40" s="555"/>
      <c r="AA40" s="552"/>
      <c r="AB40" s="552"/>
      <c r="AC40" s="536"/>
      <c r="AD40" s="555"/>
      <c r="AE40" s="557"/>
      <c r="AF40" s="558"/>
      <c r="AG40" s="559"/>
      <c r="AH40" s="560">
        <f t="shared" si="7"/>
        <v>19</v>
      </c>
      <c r="AI40" s="560">
        <f t="shared" si="8"/>
        <v>76</v>
      </c>
      <c r="AJ40" s="560">
        <f t="shared" si="9"/>
        <v>8</v>
      </c>
      <c r="AK40" s="388"/>
    </row>
    <row r="41" spans="1:37" ht="36" customHeight="1" x14ac:dyDescent="0.45">
      <c r="A41" s="783"/>
      <c r="B41" s="534">
        <v>9</v>
      </c>
      <c r="C41" s="448" t="s">
        <v>153</v>
      </c>
      <c r="D41" s="552" t="s">
        <v>542</v>
      </c>
      <c r="E41" s="553">
        <f t="shared" si="1"/>
        <v>6</v>
      </c>
      <c r="F41" s="552" t="s">
        <v>494</v>
      </c>
      <c r="G41" s="553">
        <f t="shared" si="15"/>
        <v>3</v>
      </c>
      <c r="H41" s="552"/>
      <c r="I41" s="554" t="str">
        <f t="shared" si="14"/>
        <v/>
      </c>
      <c r="J41" s="555"/>
      <c r="K41" s="552" t="s">
        <v>494</v>
      </c>
      <c r="L41" s="552"/>
      <c r="M41" s="535">
        <f t="shared" si="4"/>
        <v>4</v>
      </c>
      <c r="N41" s="648" t="s">
        <v>571</v>
      </c>
      <c r="O41" s="649" t="s">
        <v>494</v>
      </c>
      <c r="P41" s="649"/>
      <c r="Q41" s="556">
        <f t="shared" si="0"/>
        <v>4</v>
      </c>
      <c r="R41" s="555"/>
      <c r="S41" s="552" t="s">
        <v>494</v>
      </c>
      <c r="T41" s="552"/>
      <c r="U41" s="535">
        <f t="shared" si="5"/>
        <v>3</v>
      </c>
      <c r="V41" s="555"/>
      <c r="W41" s="552"/>
      <c r="X41" s="552"/>
      <c r="Y41" s="535" t="str">
        <f t="shared" si="6"/>
        <v/>
      </c>
      <c r="Z41" s="555"/>
      <c r="AA41" s="552"/>
      <c r="AB41" s="552"/>
      <c r="AC41" s="536"/>
      <c r="AD41" s="555"/>
      <c r="AE41" s="557"/>
      <c r="AF41" s="608"/>
      <c r="AG41" s="609"/>
      <c r="AH41" s="560">
        <f t="shared" si="7"/>
        <v>20</v>
      </c>
      <c r="AI41" s="560">
        <f t="shared" si="8"/>
        <v>80</v>
      </c>
      <c r="AJ41" s="560">
        <f t="shared" si="9"/>
        <v>12</v>
      </c>
      <c r="AK41" s="388"/>
    </row>
    <row r="42" spans="1:37" ht="36" customHeight="1" x14ac:dyDescent="0.45">
      <c r="A42" s="783"/>
      <c r="B42" s="534">
        <v>10</v>
      </c>
      <c r="C42" s="448" t="s">
        <v>155</v>
      </c>
      <c r="D42" s="552" t="s">
        <v>572</v>
      </c>
      <c r="E42" s="553">
        <f t="shared" si="1"/>
        <v>6</v>
      </c>
      <c r="F42" s="552"/>
      <c r="G42" s="553" t="str">
        <f t="shared" si="15"/>
        <v/>
      </c>
      <c r="H42" s="552" t="s">
        <v>136</v>
      </c>
      <c r="I42" s="554">
        <f t="shared" si="14"/>
        <v>6</v>
      </c>
      <c r="J42" s="555"/>
      <c r="K42" s="552"/>
      <c r="L42" s="552" t="s">
        <v>534</v>
      </c>
      <c r="M42" s="535">
        <f t="shared" si="4"/>
        <v>4</v>
      </c>
      <c r="N42" s="555" t="s">
        <v>91</v>
      </c>
      <c r="O42" s="552"/>
      <c r="P42" s="552" t="s">
        <v>136</v>
      </c>
      <c r="Q42" s="556">
        <f t="shared" si="0"/>
        <v>3</v>
      </c>
      <c r="R42" s="555"/>
      <c r="S42" s="552"/>
      <c r="T42" s="552"/>
      <c r="U42" s="535" t="str">
        <f t="shared" si="5"/>
        <v/>
      </c>
      <c r="V42" s="555"/>
      <c r="W42" s="552"/>
      <c r="X42" s="552"/>
      <c r="Y42" s="535" t="str">
        <f t="shared" si="6"/>
        <v/>
      </c>
      <c r="Z42" s="555"/>
      <c r="AA42" s="552"/>
      <c r="AB42" s="552"/>
      <c r="AC42" s="536"/>
      <c r="AD42" s="555"/>
      <c r="AE42" s="557"/>
      <c r="AF42" s="608"/>
      <c r="AG42" s="609"/>
      <c r="AH42" s="560">
        <f t="shared" si="7"/>
        <v>19</v>
      </c>
      <c r="AI42" s="560">
        <f t="shared" si="8"/>
        <v>76</v>
      </c>
      <c r="AJ42" s="560">
        <f t="shared" si="9"/>
        <v>8</v>
      </c>
      <c r="AK42" s="388"/>
    </row>
    <row r="43" spans="1:37" ht="36" customHeight="1" x14ac:dyDescent="0.45">
      <c r="A43" s="783"/>
      <c r="B43" s="534">
        <v>11</v>
      </c>
      <c r="C43" s="448" t="s">
        <v>156</v>
      </c>
      <c r="D43" s="552"/>
      <c r="E43" s="553" t="str">
        <f t="shared" si="1"/>
        <v/>
      </c>
      <c r="F43" s="552" t="s">
        <v>142</v>
      </c>
      <c r="G43" s="553">
        <f t="shared" si="15"/>
        <v>6</v>
      </c>
      <c r="H43" s="552" t="s">
        <v>573</v>
      </c>
      <c r="I43" s="554">
        <f t="shared" si="14"/>
        <v>6</v>
      </c>
      <c r="J43" s="555"/>
      <c r="K43" s="552"/>
      <c r="L43" s="552"/>
      <c r="M43" s="535">
        <f t="shared" si="4"/>
        <v>0</v>
      </c>
      <c r="N43" s="555"/>
      <c r="O43" s="552" t="s">
        <v>142</v>
      </c>
      <c r="P43" s="552" t="s">
        <v>573</v>
      </c>
      <c r="Q43" s="556">
        <f t="shared" si="0"/>
        <v>4</v>
      </c>
      <c r="R43" s="555"/>
      <c r="S43" s="552"/>
      <c r="T43" s="552"/>
      <c r="U43" s="535" t="str">
        <f t="shared" si="5"/>
        <v/>
      </c>
      <c r="V43" s="555"/>
      <c r="W43" s="552"/>
      <c r="X43" s="552"/>
      <c r="Y43" s="535" t="str">
        <f t="shared" si="6"/>
        <v/>
      </c>
      <c r="Z43" s="555"/>
      <c r="AA43" s="552"/>
      <c r="AB43" s="552"/>
      <c r="AC43" s="536"/>
      <c r="AD43" s="555"/>
      <c r="AE43" s="557"/>
      <c r="AF43" s="607" t="s">
        <v>517</v>
      </c>
      <c r="AG43" s="610">
        <v>3</v>
      </c>
      <c r="AH43" s="560">
        <f t="shared" si="7"/>
        <v>19</v>
      </c>
      <c r="AI43" s="560">
        <f t="shared" si="8"/>
        <v>76</v>
      </c>
      <c r="AJ43" s="560">
        <f t="shared" si="9"/>
        <v>8</v>
      </c>
      <c r="AK43" s="388"/>
    </row>
    <row r="44" spans="1:37" ht="36" customHeight="1" x14ac:dyDescent="0.45">
      <c r="A44" s="781"/>
      <c r="B44" s="569">
        <v>12</v>
      </c>
      <c r="C44" s="449" t="s">
        <v>158</v>
      </c>
      <c r="D44" s="563" t="s">
        <v>531</v>
      </c>
      <c r="E44" s="564">
        <f t="shared" si="1"/>
        <v>6</v>
      </c>
      <c r="F44" s="563" t="s">
        <v>574</v>
      </c>
      <c r="G44" s="564">
        <f t="shared" si="15"/>
        <v>6</v>
      </c>
      <c r="H44" s="563"/>
      <c r="I44" s="565" t="str">
        <f t="shared" si="14"/>
        <v/>
      </c>
      <c r="J44" s="566" t="s">
        <v>96</v>
      </c>
      <c r="K44" s="563"/>
      <c r="L44" s="563"/>
      <c r="M44" s="567">
        <f t="shared" si="4"/>
        <v>4</v>
      </c>
      <c r="N44" s="566" t="s">
        <v>96</v>
      </c>
      <c r="O44" s="563" t="s">
        <v>99</v>
      </c>
      <c r="P44" s="563"/>
      <c r="Q44" s="568">
        <f t="shared" si="0"/>
        <v>2</v>
      </c>
      <c r="R44" s="566" t="s">
        <v>96</v>
      </c>
      <c r="S44" s="563"/>
      <c r="T44" s="563"/>
      <c r="U44" s="567">
        <f t="shared" si="5"/>
        <v>3</v>
      </c>
      <c r="V44" s="566"/>
      <c r="W44" s="563"/>
      <c r="X44" s="563"/>
      <c r="Y44" s="567" t="str">
        <f t="shared" si="6"/>
        <v/>
      </c>
      <c r="Z44" s="566"/>
      <c r="AA44" s="563"/>
      <c r="AB44" s="563"/>
      <c r="AC44" s="570"/>
      <c r="AD44" s="566"/>
      <c r="AE44" s="571"/>
      <c r="AF44" s="611"/>
      <c r="AG44" s="612"/>
      <c r="AH44" s="574">
        <f t="shared" si="7"/>
        <v>21</v>
      </c>
      <c r="AI44" s="574">
        <f t="shared" si="8"/>
        <v>84</v>
      </c>
      <c r="AJ44" s="574">
        <f t="shared" si="9"/>
        <v>16</v>
      </c>
      <c r="AK44" s="388"/>
    </row>
    <row r="45" spans="1:37" ht="24" customHeight="1" x14ac:dyDescent="0.45">
      <c r="A45" s="780" t="s">
        <v>33</v>
      </c>
      <c r="B45" s="581">
        <v>1</v>
      </c>
      <c r="C45" s="451" t="s">
        <v>240</v>
      </c>
      <c r="D45" s="576"/>
      <c r="E45" s="577"/>
      <c r="F45" s="576" t="s">
        <v>115</v>
      </c>
      <c r="G45" s="577">
        <v>6</v>
      </c>
      <c r="H45" s="576" t="s">
        <v>127</v>
      </c>
      <c r="I45" s="578">
        <v>4</v>
      </c>
      <c r="J45" s="579"/>
      <c r="K45" s="576"/>
      <c r="L45" s="576" t="s">
        <v>91</v>
      </c>
      <c r="M45" s="580">
        <f t="shared" si="4"/>
        <v>4</v>
      </c>
      <c r="N45" s="579"/>
      <c r="O45" s="576"/>
      <c r="P45" s="576" t="s">
        <v>159</v>
      </c>
      <c r="Q45" s="582">
        <f t="shared" si="0"/>
        <v>1</v>
      </c>
      <c r="R45" s="655"/>
      <c r="S45" s="613"/>
      <c r="T45" s="576" t="s">
        <v>91</v>
      </c>
      <c r="U45" s="580">
        <f t="shared" si="5"/>
        <v>3</v>
      </c>
      <c r="V45" s="579"/>
      <c r="W45" s="576"/>
      <c r="X45" s="613"/>
      <c r="Y45" s="580" t="str">
        <f t="shared" si="6"/>
        <v/>
      </c>
      <c r="Z45" s="655"/>
      <c r="AA45" s="613"/>
      <c r="AB45" s="613"/>
      <c r="AC45" s="614"/>
      <c r="AD45" s="655"/>
      <c r="AE45" s="615"/>
      <c r="AF45" s="616"/>
      <c r="AG45" s="617"/>
      <c r="AH45" s="587">
        <f t="shared" si="7"/>
        <v>18</v>
      </c>
      <c r="AI45" s="587">
        <f t="shared" si="8"/>
        <v>72</v>
      </c>
      <c r="AJ45" s="587">
        <f t="shared" si="9"/>
        <v>4</v>
      </c>
      <c r="AK45" s="388"/>
    </row>
    <row r="46" spans="1:37" ht="24" customHeight="1" x14ac:dyDescent="0.45">
      <c r="A46" s="783"/>
      <c r="B46" s="534">
        <v>2</v>
      </c>
      <c r="C46" s="448" t="s">
        <v>163</v>
      </c>
      <c r="D46" s="552"/>
      <c r="E46" s="553" t="str">
        <f t="shared" ref="E46:E69" si="16">IF(LEN(D46)&gt;0,(LEN(D46)-LEN(SUBSTITUTE(D46, ",", ""))+1)*2,"")</f>
        <v/>
      </c>
      <c r="F46" s="552" t="s">
        <v>628</v>
      </c>
      <c r="G46" s="553">
        <f t="shared" ref="G46:G70" si="17">IF(LEN(F46)&gt;0,(LEN(F46)-LEN(SUBSTITUTE(F46, ",", ""))+1)*2,"")</f>
        <v>6</v>
      </c>
      <c r="H46" s="552" t="s">
        <v>575</v>
      </c>
      <c r="I46" s="554">
        <f t="shared" ref="I46:I70" si="18">IF(LEN(H46)&gt;0,(LEN(H46)-LEN(SUBSTITUTE(H46, ",", ""))+1)*2,"")</f>
        <v>4</v>
      </c>
      <c r="J46" s="555"/>
      <c r="K46" s="552" t="s">
        <v>99</v>
      </c>
      <c r="L46" s="552"/>
      <c r="M46" s="535">
        <f t="shared" si="4"/>
        <v>4</v>
      </c>
      <c r="N46" s="555"/>
      <c r="O46" s="552"/>
      <c r="P46" s="552"/>
      <c r="Q46" s="556" t="str">
        <f t="shared" si="0"/>
        <v/>
      </c>
      <c r="R46" s="555"/>
      <c r="S46" s="552" t="s">
        <v>99</v>
      </c>
      <c r="T46" s="552" t="s">
        <v>162</v>
      </c>
      <c r="U46" s="535">
        <f t="shared" si="5"/>
        <v>6</v>
      </c>
      <c r="V46" s="555"/>
      <c r="W46" s="552"/>
      <c r="X46" s="552"/>
      <c r="Y46" s="535" t="str">
        <f t="shared" si="6"/>
        <v/>
      </c>
      <c r="Z46" s="555"/>
      <c r="AA46" s="552"/>
      <c r="AB46" s="552"/>
      <c r="AC46" s="536"/>
      <c r="AD46" s="555"/>
      <c r="AE46" s="557"/>
      <c r="AF46" s="558"/>
      <c r="AG46" s="559"/>
      <c r="AH46" s="560">
        <f t="shared" si="7"/>
        <v>20</v>
      </c>
      <c r="AI46" s="560">
        <f t="shared" si="8"/>
        <v>80</v>
      </c>
      <c r="AJ46" s="560">
        <f t="shared" si="9"/>
        <v>12</v>
      </c>
      <c r="AK46" s="388"/>
    </row>
    <row r="47" spans="1:37" ht="44.25" customHeight="1" x14ac:dyDescent="0.45">
      <c r="A47" s="783"/>
      <c r="B47" s="534">
        <v>3</v>
      </c>
      <c r="C47" s="448" t="s">
        <v>165</v>
      </c>
      <c r="D47" s="552" t="s">
        <v>576</v>
      </c>
      <c r="E47" s="553">
        <f t="shared" si="16"/>
        <v>4</v>
      </c>
      <c r="F47" s="552"/>
      <c r="G47" s="553" t="str">
        <f t="shared" si="17"/>
        <v/>
      </c>
      <c r="H47" s="552"/>
      <c r="I47" s="554" t="str">
        <f t="shared" si="18"/>
        <v/>
      </c>
      <c r="J47" s="555" t="s">
        <v>99</v>
      </c>
      <c r="K47" s="552"/>
      <c r="L47" s="552"/>
      <c r="M47" s="535">
        <f t="shared" si="4"/>
        <v>4</v>
      </c>
      <c r="N47" s="555"/>
      <c r="O47" s="552"/>
      <c r="P47" s="552"/>
      <c r="Q47" s="556" t="str">
        <f t="shared" si="0"/>
        <v/>
      </c>
      <c r="R47" s="555" t="s">
        <v>577</v>
      </c>
      <c r="S47" s="552"/>
      <c r="T47" s="649"/>
      <c r="U47" s="535">
        <f t="shared" si="5"/>
        <v>9</v>
      </c>
      <c r="V47" s="555"/>
      <c r="W47" s="552"/>
      <c r="X47" s="552"/>
      <c r="Y47" s="535" t="str">
        <f t="shared" si="6"/>
        <v/>
      </c>
      <c r="Z47" s="555"/>
      <c r="AA47" s="552"/>
      <c r="AB47" s="552"/>
      <c r="AC47" s="536"/>
      <c r="AD47" s="555"/>
      <c r="AE47" s="557"/>
      <c r="AF47" s="558"/>
      <c r="AG47" s="559"/>
      <c r="AH47" s="560">
        <f t="shared" si="7"/>
        <v>17</v>
      </c>
      <c r="AI47" s="560">
        <f t="shared" si="8"/>
        <v>68</v>
      </c>
      <c r="AJ47" s="560">
        <f t="shared" si="9"/>
        <v>0</v>
      </c>
      <c r="AK47" s="388"/>
    </row>
    <row r="48" spans="1:37" ht="24" customHeight="1" x14ac:dyDescent="0.45">
      <c r="A48" s="783"/>
      <c r="B48" s="534">
        <v>4</v>
      </c>
      <c r="C48" s="448" t="s">
        <v>249</v>
      </c>
      <c r="D48" s="552" t="s">
        <v>505</v>
      </c>
      <c r="E48" s="553">
        <f t="shared" si="16"/>
        <v>4</v>
      </c>
      <c r="F48" s="552"/>
      <c r="G48" s="553" t="str">
        <f t="shared" si="17"/>
        <v/>
      </c>
      <c r="H48" s="552" t="s">
        <v>627</v>
      </c>
      <c r="I48" s="554">
        <f t="shared" si="18"/>
        <v>4</v>
      </c>
      <c r="J48" s="555"/>
      <c r="K48" s="552"/>
      <c r="L48" s="552" t="s">
        <v>103</v>
      </c>
      <c r="M48" s="535">
        <f t="shared" si="4"/>
        <v>4</v>
      </c>
      <c r="N48" s="555"/>
      <c r="O48" s="552"/>
      <c r="P48" s="552" t="s">
        <v>630</v>
      </c>
      <c r="Q48" s="556">
        <f t="shared" si="0"/>
        <v>2</v>
      </c>
      <c r="R48" s="555"/>
      <c r="S48" s="552"/>
      <c r="T48" s="552" t="s">
        <v>103</v>
      </c>
      <c r="U48" s="535">
        <f t="shared" si="5"/>
        <v>3</v>
      </c>
      <c r="V48" s="555"/>
      <c r="W48" s="552"/>
      <c r="X48" s="552"/>
      <c r="Y48" s="535" t="str">
        <f t="shared" si="6"/>
        <v/>
      </c>
      <c r="Z48" s="555"/>
      <c r="AA48" s="552"/>
      <c r="AB48" s="552"/>
      <c r="AC48" s="536"/>
      <c r="AD48" s="555"/>
      <c r="AE48" s="557"/>
      <c r="AF48" s="558"/>
      <c r="AG48" s="559"/>
      <c r="AH48" s="560">
        <f t="shared" si="7"/>
        <v>17</v>
      </c>
      <c r="AI48" s="560">
        <f t="shared" si="8"/>
        <v>68</v>
      </c>
      <c r="AJ48" s="560">
        <f t="shared" si="9"/>
        <v>0</v>
      </c>
      <c r="AK48" s="388"/>
    </row>
    <row r="49" spans="1:37" ht="24" customHeight="1" x14ac:dyDescent="0.45">
      <c r="A49" s="783"/>
      <c r="B49" s="534">
        <v>5</v>
      </c>
      <c r="C49" s="448" t="s">
        <v>168</v>
      </c>
      <c r="D49" s="552" t="s">
        <v>578</v>
      </c>
      <c r="E49" s="553">
        <f t="shared" si="16"/>
        <v>6</v>
      </c>
      <c r="F49" s="552"/>
      <c r="G49" s="553" t="str">
        <f t="shared" si="17"/>
        <v/>
      </c>
      <c r="H49" s="552" t="s">
        <v>579</v>
      </c>
      <c r="I49" s="554">
        <f t="shared" si="18"/>
        <v>4</v>
      </c>
      <c r="J49" s="555"/>
      <c r="K49" s="552"/>
      <c r="L49" s="552"/>
      <c r="M49" s="535">
        <f t="shared" si="4"/>
        <v>0</v>
      </c>
      <c r="N49" s="555" t="s">
        <v>109</v>
      </c>
      <c r="O49" s="552" t="s">
        <v>109</v>
      </c>
      <c r="P49" s="552"/>
      <c r="Q49" s="556">
        <f t="shared" si="0"/>
        <v>6</v>
      </c>
      <c r="R49" s="555"/>
      <c r="S49" s="552"/>
      <c r="T49" s="552"/>
      <c r="U49" s="535" t="str">
        <f t="shared" si="5"/>
        <v/>
      </c>
      <c r="V49" s="555"/>
      <c r="W49" s="552"/>
      <c r="X49" s="552"/>
      <c r="Y49" s="535" t="str">
        <f t="shared" si="6"/>
        <v/>
      </c>
      <c r="Z49" s="555"/>
      <c r="AA49" s="552"/>
      <c r="AB49" s="552"/>
      <c r="AC49" s="536"/>
      <c r="AD49" s="555"/>
      <c r="AE49" s="557"/>
      <c r="AF49" s="558" t="s">
        <v>517</v>
      </c>
      <c r="AG49" s="559">
        <v>3</v>
      </c>
      <c r="AH49" s="560">
        <f t="shared" si="7"/>
        <v>19</v>
      </c>
      <c r="AI49" s="560">
        <f t="shared" si="8"/>
        <v>76</v>
      </c>
      <c r="AJ49" s="560">
        <f t="shared" si="9"/>
        <v>8</v>
      </c>
      <c r="AK49" s="388"/>
    </row>
    <row r="50" spans="1:37" ht="46.5" customHeight="1" x14ac:dyDescent="0.45">
      <c r="A50" s="783"/>
      <c r="B50" s="534">
        <v>6</v>
      </c>
      <c r="C50" s="448" t="s">
        <v>169</v>
      </c>
      <c r="D50" s="552" t="s">
        <v>580</v>
      </c>
      <c r="E50" s="553">
        <f t="shared" si="16"/>
        <v>4</v>
      </c>
      <c r="F50" s="552"/>
      <c r="G50" s="553" t="str">
        <f t="shared" si="17"/>
        <v/>
      </c>
      <c r="H50" s="552"/>
      <c r="I50" s="554" t="str">
        <f t="shared" si="18"/>
        <v/>
      </c>
      <c r="J50" s="555" t="s">
        <v>103</v>
      </c>
      <c r="K50" s="552"/>
      <c r="L50" s="552"/>
      <c r="M50" s="535">
        <f t="shared" si="4"/>
        <v>4</v>
      </c>
      <c r="N50" s="555"/>
      <c r="O50" s="552"/>
      <c r="P50" s="552"/>
      <c r="Q50" s="556" t="str">
        <f t="shared" si="0"/>
        <v/>
      </c>
      <c r="R50" s="663" t="s">
        <v>581</v>
      </c>
      <c r="S50" s="660"/>
      <c r="T50" s="649"/>
      <c r="U50" s="535">
        <f t="shared" si="5"/>
        <v>6</v>
      </c>
      <c r="V50" s="555"/>
      <c r="W50" s="552"/>
      <c r="X50" s="552"/>
      <c r="Y50" s="535" t="str">
        <f t="shared" si="6"/>
        <v/>
      </c>
      <c r="Z50" s="555"/>
      <c r="AA50" s="552"/>
      <c r="AB50" s="552"/>
      <c r="AC50" s="536"/>
      <c r="AD50" s="555"/>
      <c r="AE50" s="557"/>
      <c r="AF50" s="558" t="s">
        <v>582</v>
      </c>
      <c r="AG50" s="559">
        <v>3</v>
      </c>
      <c r="AH50" s="560">
        <f t="shared" si="7"/>
        <v>17</v>
      </c>
      <c r="AI50" s="560">
        <f t="shared" si="8"/>
        <v>68</v>
      </c>
      <c r="AJ50" s="560">
        <f t="shared" si="9"/>
        <v>0</v>
      </c>
      <c r="AK50" s="388"/>
    </row>
    <row r="51" spans="1:37" ht="24" customHeight="1" x14ac:dyDescent="0.45">
      <c r="A51" s="781"/>
      <c r="B51" s="569">
        <v>7</v>
      </c>
      <c r="C51" s="449" t="s">
        <v>170</v>
      </c>
      <c r="D51" s="563" t="s">
        <v>626</v>
      </c>
      <c r="E51" s="564">
        <f t="shared" si="16"/>
        <v>8</v>
      </c>
      <c r="F51" s="563" t="s">
        <v>111</v>
      </c>
      <c r="G51" s="564">
        <f t="shared" si="17"/>
        <v>4</v>
      </c>
      <c r="H51" s="563"/>
      <c r="I51" s="565" t="str">
        <f t="shared" si="18"/>
        <v/>
      </c>
      <c r="J51" s="566" t="s">
        <v>494</v>
      </c>
      <c r="K51" s="563"/>
      <c r="L51" s="563"/>
      <c r="M51" s="567">
        <f t="shared" si="4"/>
        <v>4</v>
      </c>
      <c r="N51" s="566"/>
      <c r="O51" s="563"/>
      <c r="P51" s="563"/>
      <c r="Q51" s="568" t="str">
        <f t="shared" si="0"/>
        <v/>
      </c>
      <c r="R51" s="566" t="s">
        <v>494</v>
      </c>
      <c r="S51" s="563"/>
      <c r="T51" s="563"/>
      <c r="U51" s="567">
        <f t="shared" si="5"/>
        <v>3</v>
      </c>
      <c r="V51" s="566"/>
      <c r="W51" s="563"/>
      <c r="X51" s="563"/>
      <c r="Y51" s="567" t="str">
        <f t="shared" si="6"/>
        <v/>
      </c>
      <c r="Z51" s="566"/>
      <c r="AA51" s="563"/>
      <c r="AB51" s="563"/>
      <c r="AC51" s="570"/>
      <c r="AD51" s="566"/>
      <c r="AE51" s="571"/>
      <c r="AF51" s="572"/>
      <c r="AG51" s="573"/>
      <c r="AH51" s="574">
        <f t="shared" si="7"/>
        <v>19</v>
      </c>
      <c r="AI51" s="574">
        <f t="shared" si="8"/>
        <v>76</v>
      </c>
      <c r="AJ51" s="574">
        <f t="shared" si="9"/>
        <v>8</v>
      </c>
      <c r="AK51" s="388"/>
    </row>
    <row r="52" spans="1:37" ht="24" customHeight="1" x14ac:dyDescent="0.45">
      <c r="A52" s="780" t="s">
        <v>34</v>
      </c>
      <c r="B52" s="581">
        <v>1</v>
      </c>
      <c r="C52" s="451" t="s">
        <v>171</v>
      </c>
      <c r="D52" s="720" t="s">
        <v>666</v>
      </c>
      <c r="E52" s="577">
        <f t="shared" si="16"/>
        <v>4</v>
      </c>
      <c r="F52" s="576"/>
      <c r="G52" s="577" t="str">
        <f t="shared" si="17"/>
        <v/>
      </c>
      <c r="H52" s="576" t="s">
        <v>583</v>
      </c>
      <c r="I52" s="578">
        <f t="shared" si="18"/>
        <v>6</v>
      </c>
      <c r="J52" s="579"/>
      <c r="K52" s="576"/>
      <c r="L52" s="576"/>
      <c r="M52" s="580">
        <f t="shared" si="4"/>
        <v>0</v>
      </c>
      <c r="N52" s="579" t="s">
        <v>584</v>
      </c>
      <c r="O52" s="576"/>
      <c r="P52" s="576"/>
      <c r="Q52" s="582">
        <f t="shared" si="0"/>
        <v>4</v>
      </c>
      <c r="R52" s="579"/>
      <c r="S52" s="576"/>
      <c r="T52" s="576"/>
      <c r="U52" s="580" t="str">
        <f t="shared" si="5"/>
        <v/>
      </c>
      <c r="V52" s="579"/>
      <c r="W52" s="576"/>
      <c r="X52" s="576"/>
      <c r="Y52" s="580" t="str">
        <f t="shared" si="6"/>
        <v/>
      </c>
      <c r="Z52" s="579"/>
      <c r="AA52" s="576"/>
      <c r="AB52" s="576"/>
      <c r="AC52" s="583"/>
      <c r="AD52" s="579"/>
      <c r="AE52" s="584"/>
      <c r="AF52" s="585" t="s">
        <v>517</v>
      </c>
      <c r="AG52" s="586">
        <v>3</v>
      </c>
      <c r="AH52" s="587">
        <f t="shared" si="7"/>
        <v>17</v>
      </c>
      <c r="AI52" s="587">
        <f t="shared" si="8"/>
        <v>68</v>
      </c>
      <c r="AJ52" s="587">
        <f t="shared" si="9"/>
        <v>0</v>
      </c>
      <c r="AK52" s="388"/>
    </row>
    <row r="53" spans="1:37" ht="24" customHeight="1" x14ac:dyDescent="0.45">
      <c r="A53" s="783"/>
      <c r="B53" s="534">
        <v>2</v>
      </c>
      <c r="C53" s="448" t="s">
        <v>173</v>
      </c>
      <c r="D53" s="552" t="s">
        <v>94</v>
      </c>
      <c r="E53" s="553">
        <f t="shared" si="16"/>
        <v>4</v>
      </c>
      <c r="F53" s="552" t="s">
        <v>521</v>
      </c>
      <c r="G53" s="553">
        <f t="shared" si="17"/>
        <v>6</v>
      </c>
      <c r="H53" s="552"/>
      <c r="I53" s="554" t="str">
        <f t="shared" si="18"/>
        <v/>
      </c>
      <c r="J53" s="555" t="s">
        <v>91</v>
      </c>
      <c r="K53" s="552"/>
      <c r="L53" s="552"/>
      <c r="M53" s="535">
        <f t="shared" si="4"/>
        <v>4</v>
      </c>
      <c r="N53" s="555"/>
      <c r="O53" s="552"/>
      <c r="P53" s="552"/>
      <c r="Q53" s="556" t="str">
        <f t="shared" si="0"/>
        <v/>
      </c>
      <c r="R53" s="663"/>
      <c r="S53" s="552"/>
      <c r="T53" s="552"/>
      <c r="U53" s="535" t="str">
        <f t="shared" si="5"/>
        <v/>
      </c>
      <c r="V53" s="555"/>
      <c r="W53" s="552"/>
      <c r="X53" s="552"/>
      <c r="Y53" s="535" t="str">
        <f t="shared" si="6"/>
        <v/>
      </c>
      <c r="Z53" s="555"/>
      <c r="AA53" s="552"/>
      <c r="AB53" s="552"/>
      <c r="AC53" s="536"/>
      <c r="AD53" s="555"/>
      <c r="AE53" s="618"/>
      <c r="AF53" s="558" t="s">
        <v>585</v>
      </c>
      <c r="AG53" s="559">
        <v>3</v>
      </c>
      <c r="AH53" s="560">
        <f t="shared" si="7"/>
        <v>17</v>
      </c>
      <c r="AI53" s="560">
        <f t="shared" si="8"/>
        <v>68</v>
      </c>
      <c r="AJ53" s="560">
        <f t="shared" si="9"/>
        <v>0</v>
      </c>
      <c r="AK53" s="388"/>
    </row>
    <row r="54" spans="1:37" ht="24" customHeight="1" x14ac:dyDescent="0.45">
      <c r="A54" s="783"/>
      <c r="B54" s="534">
        <v>3</v>
      </c>
      <c r="C54" s="448" t="s">
        <v>233</v>
      </c>
      <c r="D54" s="561"/>
      <c r="E54" s="553" t="str">
        <f t="shared" si="16"/>
        <v/>
      </c>
      <c r="F54" s="552" t="s">
        <v>505</v>
      </c>
      <c r="G54" s="553">
        <f t="shared" si="17"/>
        <v>4</v>
      </c>
      <c r="H54" s="552" t="s">
        <v>586</v>
      </c>
      <c r="I54" s="554">
        <f t="shared" si="18"/>
        <v>6</v>
      </c>
      <c r="J54" s="555"/>
      <c r="K54" s="552" t="s">
        <v>96</v>
      </c>
      <c r="L54" s="552"/>
      <c r="M54" s="535">
        <f t="shared" si="4"/>
        <v>4</v>
      </c>
      <c r="N54" s="555"/>
      <c r="O54" s="552" t="s">
        <v>584</v>
      </c>
      <c r="P54" s="552" t="s">
        <v>162</v>
      </c>
      <c r="Q54" s="556">
        <f t="shared" si="0"/>
        <v>5</v>
      </c>
      <c r="R54" s="555"/>
      <c r="S54" s="552"/>
      <c r="T54" s="552"/>
      <c r="U54" s="535" t="str">
        <f t="shared" si="5"/>
        <v/>
      </c>
      <c r="V54" s="555"/>
      <c r="W54" s="552"/>
      <c r="X54" s="552"/>
      <c r="Y54" s="535" t="str">
        <f t="shared" si="6"/>
        <v/>
      </c>
      <c r="Z54" s="555"/>
      <c r="AA54" s="552"/>
      <c r="AB54" s="552"/>
      <c r="AC54" s="536"/>
      <c r="AD54" s="555"/>
      <c r="AE54" s="557"/>
      <c r="AF54" s="558"/>
      <c r="AG54" s="559"/>
      <c r="AH54" s="560">
        <f t="shared" si="7"/>
        <v>19</v>
      </c>
      <c r="AI54" s="560">
        <f t="shared" si="8"/>
        <v>76</v>
      </c>
      <c r="AJ54" s="560">
        <f t="shared" si="9"/>
        <v>8</v>
      </c>
      <c r="AK54" s="388"/>
    </row>
    <row r="55" spans="1:37" ht="24" customHeight="1" x14ac:dyDescent="0.45">
      <c r="A55" s="783"/>
      <c r="B55" s="534">
        <v>4</v>
      </c>
      <c r="C55" s="448" t="s">
        <v>177</v>
      </c>
      <c r="D55" s="552" t="s">
        <v>587</v>
      </c>
      <c r="E55" s="553">
        <f t="shared" si="16"/>
        <v>4</v>
      </c>
      <c r="F55" s="552"/>
      <c r="G55" s="553" t="str">
        <f t="shared" si="17"/>
        <v/>
      </c>
      <c r="H55" s="552" t="s">
        <v>588</v>
      </c>
      <c r="I55" s="554">
        <f t="shared" si="18"/>
        <v>6</v>
      </c>
      <c r="J55" s="555"/>
      <c r="K55" s="552"/>
      <c r="L55" s="552" t="s">
        <v>151</v>
      </c>
      <c r="M55" s="535">
        <f t="shared" si="4"/>
        <v>4</v>
      </c>
      <c r="N55" s="555"/>
      <c r="O55" s="552"/>
      <c r="P55" s="552" t="s">
        <v>505</v>
      </c>
      <c r="Q55" s="556">
        <f t="shared" si="0"/>
        <v>2</v>
      </c>
      <c r="R55" s="555"/>
      <c r="S55" s="552"/>
      <c r="T55" s="552" t="s">
        <v>151</v>
      </c>
      <c r="U55" s="535">
        <f t="shared" si="5"/>
        <v>3</v>
      </c>
      <c r="V55" s="555"/>
      <c r="W55" s="552"/>
      <c r="X55" s="552"/>
      <c r="Y55" s="535" t="str">
        <f t="shared" si="6"/>
        <v/>
      </c>
      <c r="Z55" s="555"/>
      <c r="AA55" s="552"/>
      <c r="AB55" s="552"/>
      <c r="AC55" s="536"/>
      <c r="AD55" s="555"/>
      <c r="AE55" s="557"/>
      <c r="AF55" s="619"/>
      <c r="AG55" s="559"/>
      <c r="AH55" s="560">
        <f t="shared" si="7"/>
        <v>19</v>
      </c>
      <c r="AI55" s="560">
        <f t="shared" si="8"/>
        <v>76</v>
      </c>
      <c r="AJ55" s="560">
        <f t="shared" si="9"/>
        <v>8</v>
      </c>
      <c r="AK55" s="388"/>
    </row>
    <row r="56" spans="1:37" ht="24" customHeight="1" x14ac:dyDescent="0.45">
      <c r="A56" s="783"/>
      <c r="B56" s="534">
        <v>5</v>
      </c>
      <c r="C56" s="448" t="s">
        <v>179</v>
      </c>
      <c r="D56" s="552" t="s">
        <v>575</v>
      </c>
      <c r="E56" s="553">
        <f t="shared" si="16"/>
        <v>4</v>
      </c>
      <c r="F56" s="552" t="s">
        <v>506</v>
      </c>
      <c r="G56" s="553">
        <f t="shared" si="17"/>
        <v>2</v>
      </c>
      <c r="H56" s="552"/>
      <c r="I56" s="554" t="str">
        <f t="shared" si="18"/>
        <v/>
      </c>
      <c r="J56" s="555"/>
      <c r="K56" s="552" t="s">
        <v>506</v>
      </c>
      <c r="L56" s="552"/>
      <c r="M56" s="535">
        <f t="shared" si="4"/>
        <v>4</v>
      </c>
      <c r="N56" s="555"/>
      <c r="O56" s="552" t="s">
        <v>504</v>
      </c>
      <c r="P56" s="552"/>
      <c r="Q56" s="556">
        <f t="shared" si="0"/>
        <v>2</v>
      </c>
      <c r="R56" s="555"/>
      <c r="S56" s="552" t="s">
        <v>589</v>
      </c>
      <c r="T56" s="552"/>
      <c r="U56" s="535">
        <f t="shared" si="5"/>
        <v>6</v>
      </c>
      <c r="V56" s="555"/>
      <c r="W56" s="552"/>
      <c r="X56" s="552"/>
      <c r="Y56" s="535" t="str">
        <f t="shared" si="6"/>
        <v/>
      </c>
      <c r="Z56" s="555"/>
      <c r="AA56" s="552"/>
      <c r="AB56" s="552"/>
      <c r="AC56" s="536"/>
      <c r="AD56" s="555"/>
      <c r="AE56" s="618"/>
      <c r="AF56" s="558"/>
      <c r="AG56" s="559"/>
      <c r="AH56" s="560">
        <f t="shared" si="7"/>
        <v>18</v>
      </c>
      <c r="AI56" s="560">
        <f t="shared" si="8"/>
        <v>72</v>
      </c>
      <c r="AJ56" s="560">
        <f t="shared" si="9"/>
        <v>4</v>
      </c>
      <c r="AK56" s="388"/>
    </row>
    <row r="57" spans="1:37" ht="24" customHeight="1" x14ac:dyDescent="0.45">
      <c r="A57" s="783"/>
      <c r="B57" s="534">
        <v>6</v>
      </c>
      <c r="C57" s="448" t="s">
        <v>180</v>
      </c>
      <c r="D57" s="552" t="s">
        <v>115</v>
      </c>
      <c r="E57" s="553">
        <f t="shared" si="16"/>
        <v>4</v>
      </c>
      <c r="F57" s="552" t="s">
        <v>494</v>
      </c>
      <c r="G57" s="553">
        <f t="shared" si="17"/>
        <v>2</v>
      </c>
      <c r="H57" s="552"/>
      <c r="I57" s="554" t="str">
        <f t="shared" si="18"/>
        <v/>
      </c>
      <c r="J57" s="555" t="s">
        <v>159</v>
      </c>
      <c r="K57" s="552"/>
      <c r="L57" s="552"/>
      <c r="M57" s="535">
        <f t="shared" si="4"/>
        <v>4</v>
      </c>
      <c r="N57" s="555"/>
      <c r="O57" s="552"/>
      <c r="P57" s="552"/>
      <c r="Q57" s="556" t="str">
        <f t="shared" si="0"/>
        <v/>
      </c>
      <c r="R57" s="555" t="s">
        <v>159</v>
      </c>
      <c r="S57" s="552"/>
      <c r="T57" s="552"/>
      <c r="U57" s="535">
        <f t="shared" si="5"/>
        <v>3</v>
      </c>
      <c r="V57" s="555"/>
      <c r="W57" s="552"/>
      <c r="X57" s="552" t="s">
        <v>542</v>
      </c>
      <c r="Y57" s="535">
        <f t="shared" si="6"/>
        <v>2</v>
      </c>
      <c r="Z57" s="555"/>
      <c r="AA57" s="552"/>
      <c r="AB57" s="552"/>
      <c r="AC57" s="536"/>
      <c r="AD57" s="555"/>
      <c r="AE57" s="618"/>
      <c r="AF57" s="558" t="s">
        <v>590</v>
      </c>
      <c r="AG57" s="559">
        <v>3</v>
      </c>
      <c r="AH57" s="560">
        <f t="shared" si="7"/>
        <v>18</v>
      </c>
      <c r="AI57" s="560">
        <f t="shared" si="8"/>
        <v>72</v>
      </c>
      <c r="AJ57" s="560">
        <f t="shared" si="9"/>
        <v>4</v>
      </c>
      <c r="AK57" s="388"/>
    </row>
    <row r="58" spans="1:37" ht="24" customHeight="1" x14ac:dyDescent="0.45">
      <c r="A58" s="781"/>
      <c r="B58" s="569">
        <v>7</v>
      </c>
      <c r="C58" s="449" t="s">
        <v>181</v>
      </c>
      <c r="D58" s="719" t="s">
        <v>504</v>
      </c>
      <c r="E58" s="564">
        <f t="shared" si="16"/>
        <v>4</v>
      </c>
      <c r="F58" s="563" t="s">
        <v>591</v>
      </c>
      <c r="G58" s="564">
        <f t="shared" si="17"/>
        <v>4</v>
      </c>
      <c r="H58" s="677"/>
      <c r="I58" s="565" t="str">
        <f t="shared" si="18"/>
        <v/>
      </c>
      <c r="J58" s="566"/>
      <c r="K58" s="563" t="s">
        <v>159</v>
      </c>
      <c r="L58" s="563"/>
      <c r="M58" s="567">
        <f t="shared" si="4"/>
        <v>4</v>
      </c>
      <c r="N58" s="566"/>
      <c r="O58" s="563"/>
      <c r="P58" s="563"/>
      <c r="Q58" s="568" t="str">
        <f t="shared" si="0"/>
        <v/>
      </c>
      <c r="R58" s="566"/>
      <c r="S58" s="563" t="s">
        <v>592</v>
      </c>
      <c r="T58" s="563"/>
      <c r="U58" s="567">
        <f t="shared" si="5"/>
        <v>6</v>
      </c>
      <c r="V58" s="566"/>
      <c r="W58" s="563"/>
      <c r="X58" s="563"/>
      <c r="Y58" s="567" t="str">
        <f t="shared" si="6"/>
        <v/>
      </c>
      <c r="Z58" s="566"/>
      <c r="AA58" s="563"/>
      <c r="AB58" s="563"/>
      <c r="AC58" s="570"/>
      <c r="AD58" s="566"/>
      <c r="AE58" s="620"/>
      <c r="AF58" s="572" t="s">
        <v>528</v>
      </c>
      <c r="AG58" s="573">
        <v>2</v>
      </c>
      <c r="AH58" s="574">
        <f t="shared" si="7"/>
        <v>20</v>
      </c>
      <c r="AI58" s="574">
        <f t="shared" si="8"/>
        <v>80</v>
      </c>
      <c r="AJ58" s="574">
        <f t="shared" si="9"/>
        <v>12</v>
      </c>
      <c r="AK58" s="388"/>
    </row>
    <row r="59" spans="1:37" ht="40.5" customHeight="1" x14ac:dyDescent="0.45">
      <c r="A59" s="780" t="s">
        <v>35</v>
      </c>
      <c r="B59" s="581">
        <v>1</v>
      </c>
      <c r="C59" s="451" t="s">
        <v>182</v>
      </c>
      <c r="D59" s="576" t="s">
        <v>593</v>
      </c>
      <c r="E59" s="577">
        <f t="shared" si="16"/>
        <v>8</v>
      </c>
      <c r="F59" s="576"/>
      <c r="G59" s="577" t="str">
        <f t="shared" si="17"/>
        <v/>
      </c>
      <c r="H59" s="576" t="s">
        <v>567</v>
      </c>
      <c r="I59" s="578">
        <f t="shared" si="18"/>
        <v>4</v>
      </c>
      <c r="J59" s="579" t="s">
        <v>506</v>
      </c>
      <c r="K59" s="576"/>
      <c r="L59" s="576"/>
      <c r="M59" s="580">
        <f t="shared" si="4"/>
        <v>4</v>
      </c>
      <c r="N59" s="674"/>
      <c r="O59" s="627"/>
      <c r="P59" s="627" t="s">
        <v>561</v>
      </c>
      <c r="Q59" s="582">
        <f t="shared" si="0"/>
        <v>1</v>
      </c>
      <c r="R59" s="579" t="s">
        <v>506</v>
      </c>
      <c r="S59" s="576"/>
      <c r="T59" s="576"/>
      <c r="U59" s="580">
        <f t="shared" si="5"/>
        <v>3</v>
      </c>
      <c r="V59" s="579"/>
      <c r="W59" s="576"/>
      <c r="X59" s="576"/>
      <c r="Y59" s="580" t="str">
        <f t="shared" si="6"/>
        <v/>
      </c>
      <c r="Z59" s="579"/>
      <c r="AA59" s="576"/>
      <c r="AB59" s="576"/>
      <c r="AC59" s="583"/>
      <c r="AD59" s="579"/>
      <c r="AE59" s="621"/>
      <c r="AF59" s="585"/>
      <c r="AG59" s="586"/>
      <c r="AH59" s="587">
        <f t="shared" si="7"/>
        <v>20</v>
      </c>
      <c r="AI59" s="587">
        <f t="shared" si="8"/>
        <v>80</v>
      </c>
      <c r="AJ59" s="587">
        <f t="shared" si="9"/>
        <v>12</v>
      </c>
      <c r="AK59" s="388"/>
    </row>
    <row r="60" spans="1:37" ht="24" customHeight="1" x14ac:dyDescent="0.45">
      <c r="A60" s="783"/>
      <c r="B60" s="534">
        <v>2</v>
      </c>
      <c r="C60" s="448" t="s">
        <v>227</v>
      </c>
      <c r="D60" s="552" t="s">
        <v>594</v>
      </c>
      <c r="E60" s="553">
        <f t="shared" si="16"/>
        <v>8</v>
      </c>
      <c r="F60" s="552"/>
      <c r="G60" s="553" t="str">
        <f t="shared" si="17"/>
        <v/>
      </c>
      <c r="H60" s="552"/>
      <c r="I60" s="554" t="str">
        <f t="shared" si="18"/>
        <v/>
      </c>
      <c r="J60" s="555" t="s">
        <v>162</v>
      </c>
      <c r="K60" s="552"/>
      <c r="L60" s="552"/>
      <c r="M60" s="535">
        <f t="shared" si="4"/>
        <v>4</v>
      </c>
      <c r="N60" s="555" t="s">
        <v>542</v>
      </c>
      <c r="O60" s="552"/>
      <c r="P60" s="552"/>
      <c r="Q60" s="556">
        <f t="shared" si="0"/>
        <v>2</v>
      </c>
      <c r="R60" s="555" t="s">
        <v>162</v>
      </c>
      <c r="S60" s="552"/>
      <c r="T60" s="552"/>
      <c r="U60" s="535">
        <f t="shared" si="5"/>
        <v>3</v>
      </c>
      <c r="V60" s="555"/>
      <c r="W60" s="552"/>
      <c r="X60" s="552"/>
      <c r="Y60" s="535" t="str">
        <f t="shared" si="6"/>
        <v/>
      </c>
      <c r="Z60" s="555"/>
      <c r="AA60" s="552"/>
      <c r="AB60" s="552"/>
      <c r="AC60" s="536"/>
      <c r="AD60" s="555"/>
      <c r="AE60" s="618"/>
      <c r="AF60" s="558" t="s">
        <v>595</v>
      </c>
      <c r="AG60" s="559">
        <v>3</v>
      </c>
      <c r="AH60" s="560">
        <f t="shared" si="7"/>
        <v>20</v>
      </c>
      <c r="AI60" s="560">
        <f t="shared" si="8"/>
        <v>80</v>
      </c>
      <c r="AJ60" s="560">
        <f t="shared" si="9"/>
        <v>12</v>
      </c>
      <c r="AK60" s="388"/>
    </row>
    <row r="61" spans="1:37" ht="40.5" customHeight="1" x14ac:dyDescent="0.45">
      <c r="A61" s="783"/>
      <c r="B61" s="534">
        <v>3</v>
      </c>
      <c r="C61" s="448" t="s">
        <v>185</v>
      </c>
      <c r="D61" s="552"/>
      <c r="E61" s="553" t="str">
        <f t="shared" si="16"/>
        <v/>
      </c>
      <c r="F61" s="552" t="s">
        <v>109</v>
      </c>
      <c r="G61" s="553">
        <f t="shared" si="17"/>
        <v>6</v>
      </c>
      <c r="H61" s="552" t="s">
        <v>101</v>
      </c>
      <c r="I61" s="554">
        <f t="shared" si="18"/>
        <v>4</v>
      </c>
      <c r="J61" s="555"/>
      <c r="K61" s="552"/>
      <c r="L61" s="552" t="s">
        <v>506</v>
      </c>
      <c r="M61" s="535">
        <f t="shared" si="4"/>
        <v>4</v>
      </c>
      <c r="N61" s="555"/>
      <c r="O61" s="552" t="s">
        <v>570</v>
      </c>
      <c r="P61" s="552" t="s">
        <v>151</v>
      </c>
      <c r="Q61" s="556">
        <f t="shared" si="0"/>
        <v>3</v>
      </c>
      <c r="R61" s="555"/>
      <c r="S61" s="552"/>
      <c r="T61" s="552"/>
      <c r="U61" s="535" t="str">
        <f t="shared" si="5"/>
        <v/>
      </c>
      <c r="V61" s="555"/>
      <c r="W61" s="552"/>
      <c r="X61" s="552"/>
      <c r="Y61" s="535" t="str">
        <f t="shared" si="6"/>
        <v/>
      </c>
      <c r="Z61" s="555"/>
      <c r="AA61" s="552"/>
      <c r="AB61" s="552"/>
      <c r="AC61" s="536"/>
      <c r="AD61" s="555"/>
      <c r="AE61" s="622"/>
      <c r="AF61" s="590" t="s">
        <v>519</v>
      </c>
      <c r="AG61" s="559">
        <v>1</v>
      </c>
      <c r="AH61" s="560">
        <f t="shared" si="7"/>
        <v>18</v>
      </c>
      <c r="AI61" s="560">
        <f t="shared" si="8"/>
        <v>72</v>
      </c>
      <c r="AJ61" s="560">
        <f t="shared" si="9"/>
        <v>4</v>
      </c>
      <c r="AK61" s="388"/>
    </row>
    <row r="62" spans="1:37" ht="24" customHeight="1" x14ac:dyDescent="0.45">
      <c r="A62" s="781"/>
      <c r="B62" s="569">
        <v>4</v>
      </c>
      <c r="C62" s="449" t="s">
        <v>187</v>
      </c>
      <c r="D62" s="563"/>
      <c r="E62" s="564" t="str">
        <f t="shared" si="16"/>
        <v/>
      </c>
      <c r="F62" s="563" t="s">
        <v>553</v>
      </c>
      <c r="G62" s="564">
        <f t="shared" si="17"/>
        <v>8</v>
      </c>
      <c r="H62" s="563" t="s">
        <v>159</v>
      </c>
      <c r="I62" s="565">
        <f t="shared" si="18"/>
        <v>2</v>
      </c>
      <c r="J62" s="566"/>
      <c r="K62" s="563" t="s">
        <v>151</v>
      </c>
      <c r="L62" s="563"/>
      <c r="M62" s="567">
        <f t="shared" si="4"/>
        <v>4</v>
      </c>
      <c r="N62" s="566"/>
      <c r="O62" s="563"/>
      <c r="P62" s="563"/>
      <c r="Q62" s="568" t="str">
        <f t="shared" si="0"/>
        <v/>
      </c>
      <c r="R62" s="566"/>
      <c r="S62" s="563" t="s">
        <v>151</v>
      </c>
      <c r="T62" s="563"/>
      <c r="U62" s="567">
        <f t="shared" si="5"/>
        <v>3</v>
      </c>
      <c r="V62" s="566"/>
      <c r="W62" s="563"/>
      <c r="X62" s="563"/>
      <c r="Y62" s="567" t="str">
        <f t="shared" si="6"/>
        <v/>
      </c>
      <c r="Z62" s="566"/>
      <c r="AA62" s="563"/>
      <c r="AB62" s="563"/>
      <c r="AC62" s="570"/>
      <c r="AD62" s="566"/>
      <c r="AE62" s="623"/>
      <c r="AF62" s="572" t="s">
        <v>596</v>
      </c>
      <c r="AG62" s="573">
        <v>3</v>
      </c>
      <c r="AH62" s="574">
        <f t="shared" si="7"/>
        <v>20</v>
      </c>
      <c r="AI62" s="574">
        <f t="shared" si="8"/>
        <v>80</v>
      </c>
      <c r="AJ62" s="574">
        <f t="shared" si="9"/>
        <v>12</v>
      </c>
      <c r="AK62" s="388"/>
    </row>
    <row r="63" spans="1:37" ht="48" customHeight="1" x14ac:dyDescent="0.45">
      <c r="A63" s="853" t="s">
        <v>36</v>
      </c>
      <c r="B63" s="603">
        <v>1</v>
      </c>
      <c r="C63" s="451" t="s">
        <v>271</v>
      </c>
      <c r="D63" s="576" t="s">
        <v>587</v>
      </c>
      <c r="E63" s="577">
        <f t="shared" si="16"/>
        <v>4</v>
      </c>
      <c r="F63" s="576"/>
      <c r="G63" s="577" t="str">
        <f t="shared" si="17"/>
        <v/>
      </c>
      <c r="H63" s="576"/>
      <c r="I63" s="578" t="str">
        <f t="shared" si="18"/>
        <v/>
      </c>
      <c r="J63" s="579" t="s">
        <v>597</v>
      </c>
      <c r="K63" s="576"/>
      <c r="L63" s="576"/>
      <c r="M63" s="580">
        <f t="shared" si="4"/>
        <v>4</v>
      </c>
      <c r="N63" s="579"/>
      <c r="O63" s="576"/>
      <c r="P63" s="576"/>
      <c r="Q63" s="582" t="str">
        <f t="shared" si="0"/>
        <v/>
      </c>
      <c r="R63" s="579" t="s">
        <v>597</v>
      </c>
      <c r="S63" s="576"/>
      <c r="T63" s="576"/>
      <c r="U63" s="580">
        <f t="shared" si="5"/>
        <v>3</v>
      </c>
      <c r="V63" s="579"/>
      <c r="W63" s="627" t="s">
        <v>598</v>
      </c>
      <c r="X63" s="627"/>
      <c r="Y63" s="580">
        <f t="shared" si="6"/>
        <v>6</v>
      </c>
      <c r="Z63" s="579"/>
      <c r="AA63" s="576"/>
      <c r="AB63" s="576"/>
      <c r="AC63" s="583"/>
      <c r="AD63" s="579"/>
      <c r="AE63" s="624"/>
      <c r="AF63" s="585" t="s">
        <v>528</v>
      </c>
      <c r="AG63" s="586">
        <v>4</v>
      </c>
      <c r="AH63" s="587">
        <f t="shared" si="7"/>
        <v>21</v>
      </c>
      <c r="AI63" s="587">
        <f t="shared" si="8"/>
        <v>84</v>
      </c>
      <c r="AJ63" s="587">
        <f t="shared" si="9"/>
        <v>16</v>
      </c>
      <c r="AK63" s="388"/>
    </row>
    <row r="64" spans="1:37" ht="48" customHeight="1" x14ac:dyDescent="0.45">
      <c r="A64" s="794"/>
      <c r="B64" s="625">
        <v>2</v>
      </c>
      <c r="C64" s="448" t="s">
        <v>266</v>
      </c>
      <c r="D64" s="552"/>
      <c r="E64" s="553" t="str">
        <f t="shared" si="16"/>
        <v/>
      </c>
      <c r="F64" s="552"/>
      <c r="G64" s="553" t="str">
        <f t="shared" si="17"/>
        <v/>
      </c>
      <c r="H64" s="552" t="s">
        <v>599</v>
      </c>
      <c r="I64" s="554">
        <f t="shared" si="18"/>
        <v>6</v>
      </c>
      <c r="J64" s="555"/>
      <c r="K64" s="552"/>
      <c r="L64" s="552" t="s">
        <v>561</v>
      </c>
      <c r="M64" s="535">
        <f t="shared" si="4"/>
        <v>4</v>
      </c>
      <c r="N64" s="555"/>
      <c r="O64" s="552"/>
      <c r="P64" s="552"/>
      <c r="Q64" s="556" t="str">
        <f t="shared" si="0"/>
        <v/>
      </c>
      <c r="R64" s="555"/>
      <c r="S64" s="552"/>
      <c r="T64" s="552" t="s">
        <v>567</v>
      </c>
      <c r="U64" s="535">
        <f t="shared" si="5"/>
        <v>6</v>
      </c>
      <c r="V64" s="555"/>
      <c r="W64" s="649" t="s">
        <v>600</v>
      </c>
      <c r="X64" s="649"/>
      <c r="Y64" s="535">
        <f t="shared" si="6"/>
        <v>5</v>
      </c>
      <c r="Z64" s="555"/>
      <c r="AA64" s="552"/>
      <c r="AB64" s="552"/>
      <c r="AC64" s="536"/>
      <c r="AD64" s="555"/>
      <c r="AE64" s="622"/>
      <c r="AF64" s="558"/>
      <c r="AG64" s="559"/>
      <c r="AH64" s="560">
        <f t="shared" si="7"/>
        <v>21</v>
      </c>
      <c r="AI64" s="587">
        <f t="shared" si="8"/>
        <v>84</v>
      </c>
      <c r="AJ64" s="560">
        <v>16</v>
      </c>
      <c r="AK64" s="388"/>
    </row>
    <row r="65" spans="1:37" ht="52.5" customHeight="1" thickBot="1" x14ac:dyDescent="0.5">
      <c r="A65" s="855"/>
      <c r="B65" s="605">
        <v>3</v>
      </c>
      <c r="C65" s="450" t="s">
        <v>601</v>
      </c>
      <c r="D65" s="592"/>
      <c r="E65" s="593" t="str">
        <f t="shared" si="16"/>
        <v/>
      </c>
      <c r="F65" s="592"/>
      <c r="G65" s="593" t="str">
        <f t="shared" si="17"/>
        <v/>
      </c>
      <c r="H65" s="592"/>
      <c r="I65" s="594" t="str">
        <f t="shared" si="18"/>
        <v/>
      </c>
      <c r="J65" s="595"/>
      <c r="K65" s="592"/>
      <c r="L65" s="592"/>
      <c r="M65" s="596">
        <f t="shared" si="4"/>
        <v>0</v>
      </c>
      <c r="N65" s="595"/>
      <c r="O65" s="592"/>
      <c r="P65" s="592"/>
      <c r="Q65" s="597" t="str">
        <f t="shared" si="0"/>
        <v/>
      </c>
      <c r="R65" s="595"/>
      <c r="S65" s="592"/>
      <c r="T65" s="592" t="s">
        <v>136</v>
      </c>
      <c r="U65" s="596">
        <f t="shared" si="5"/>
        <v>6</v>
      </c>
      <c r="V65" s="595"/>
      <c r="W65" s="592"/>
      <c r="X65" s="657"/>
      <c r="Y65" s="596" t="str">
        <f t="shared" si="6"/>
        <v/>
      </c>
      <c r="Z65" s="595"/>
      <c r="AA65" s="592"/>
      <c r="AB65" s="592"/>
      <c r="AC65" s="598"/>
      <c r="AD65" s="595"/>
      <c r="AE65" s="626"/>
      <c r="AF65" s="606" t="s">
        <v>565</v>
      </c>
      <c r="AG65" s="600">
        <v>13</v>
      </c>
      <c r="AH65" s="601">
        <f t="shared" si="7"/>
        <v>19</v>
      </c>
      <c r="AI65" s="601">
        <f t="shared" ref="AI65:AI70" si="19">AH65*4</f>
        <v>76</v>
      </c>
      <c r="AJ65" s="601">
        <f t="shared" si="9"/>
        <v>8</v>
      </c>
      <c r="AK65" s="388"/>
    </row>
    <row r="66" spans="1:37" ht="40.5" customHeight="1" x14ac:dyDescent="0.45">
      <c r="A66" s="780" t="s">
        <v>37</v>
      </c>
      <c r="B66" s="581">
        <v>1</v>
      </c>
      <c r="C66" s="451" t="s">
        <v>602</v>
      </c>
      <c r="D66" s="668" t="s">
        <v>632</v>
      </c>
      <c r="E66" s="577">
        <f t="shared" si="16"/>
        <v>6</v>
      </c>
      <c r="F66" s="666" t="s">
        <v>109</v>
      </c>
      <c r="G66" s="577">
        <f t="shared" si="17"/>
        <v>6</v>
      </c>
      <c r="H66" s="668" t="s">
        <v>631</v>
      </c>
      <c r="I66" s="578">
        <f t="shared" si="18"/>
        <v>6</v>
      </c>
      <c r="J66" s="579"/>
      <c r="K66" s="576"/>
      <c r="L66" s="576"/>
      <c r="M66" s="580">
        <f t="shared" si="4"/>
        <v>0</v>
      </c>
      <c r="N66" s="579"/>
      <c r="O66" s="576"/>
      <c r="P66" s="576"/>
      <c r="Q66" s="582" t="str">
        <f t="shared" si="0"/>
        <v/>
      </c>
      <c r="R66" s="579"/>
      <c r="S66" s="576"/>
      <c r="T66" s="576"/>
      <c r="U66" s="580" t="str">
        <f t="shared" si="5"/>
        <v/>
      </c>
      <c r="V66" s="579"/>
      <c r="W66" s="576"/>
      <c r="X66" s="576"/>
      <c r="Y66" s="580" t="str">
        <f t="shared" si="6"/>
        <v/>
      </c>
      <c r="Z66" s="579"/>
      <c r="AA66" s="576"/>
      <c r="AB66" s="576"/>
      <c r="AC66" s="583"/>
      <c r="AD66" s="579"/>
      <c r="AE66" s="624"/>
      <c r="AF66" s="585"/>
      <c r="AG66" s="586"/>
      <c r="AH66" s="587">
        <f t="shared" si="7"/>
        <v>18</v>
      </c>
      <c r="AI66" s="587">
        <f t="shared" si="19"/>
        <v>72</v>
      </c>
      <c r="AJ66" s="587">
        <f t="shared" si="9"/>
        <v>4</v>
      </c>
      <c r="AK66" s="388"/>
    </row>
    <row r="67" spans="1:37" ht="24" customHeight="1" x14ac:dyDescent="0.45">
      <c r="A67" s="783"/>
      <c r="B67" s="534">
        <v>2</v>
      </c>
      <c r="C67" s="448" t="s">
        <v>603</v>
      </c>
      <c r="D67" s="670" t="s">
        <v>537</v>
      </c>
      <c r="E67" s="553">
        <f t="shared" si="16"/>
        <v>8</v>
      </c>
      <c r="F67" s="670" t="s">
        <v>111</v>
      </c>
      <c r="G67" s="553">
        <f t="shared" si="17"/>
        <v>4</v>
      </c>
      <c r="H67" s="670" t="s">
        <v>518</v>
      </c>
      <c r="I67" s="554">
        <f t="shared" si="18"/>
        <v>6</v>
      </c>
      <c r="J67" s="555"/>
      <c r="K67" s="552"/>
      <c r="L67" s="552"/>
      <c r="M67" s="535">
        <f t="shared" si="4"/>
        <v>0</v>
      </c>
      <c r="N67" s="555"/>
      <c r="O67" s="552"/>
      <c r="P67" s="552"/>
      <c r="Q67" s="556" t="str">
        <f t="shared" si="0"/>
        <v/>
      </c>
      <c r="R67" s="555"/>
      <c r="S67" s="552"/>
      <c r="T67" s="552"/>
      <c r="U67" s="535" t="str">
        <f t="shared" si="5"/>
        <v/>
      </c>
      <c r="V67" s="555"/>
      <c r="W67" s="552"/>
      <c r="X67" s="552"/>
      <c r="Y67" s="535" t="str">
        <f t="shared" si="6"/>
        <v/>
      </c>
      <c r="Z67" s="555"/>
      <c r="AA67" s="552"/>
      <c r="AB67" s="552"/>
      <c r="AC67" s="536"/>
      <c r="AD67" s="555"/>
      <c r="AE67" s="622"/>
      <c r="AF67" s="558"/>
      <c r="AG67" s="559"/>
      <c r="AH67" s="560">
        <f t="shared" si="7"/>
        <v>18</v>
      </c>
      <c r="AI67" s="560">
        <f t="shared" si="19"/>
        <v>72</v>
      </c>
      <c r="AJ67" s="560">
        <f t="shared" si="9"/>
        <v>4</v>
      </c>
      <c r="AK67" s="388"/>
    </row>
    <row r="68" spans="1:37" ht="24" customHeight="1" x14ac:dyDescent="0.45">
      <c r="A68" s="783"/>
      <c r="B68" s="534">
        <v>3</v>
      </c>
      <c r="C68" s="448" t="s">
        <v>605</v>
      </c>
      <c r="D68" s="670" t="s">
        <v>634</v>
      </c>
      <c r="E68" s="553">
        <f t="shared" si="16"/>
        <v>6</v>
      </c>
      <c r="F68" s="716" t="s">
        <v>521</v>
      </c>
      <c r="G68" s="553">
        <f t="shared" si="17"/>
        <v>6</v>
      </c>
      <c r="H68" s="552" t="s">
        <v>521</v>
      </c>
      <c r="I68" s="554">
        <f t="shared" si="18"/>
        <v>6</v>
      </c>
      <c r="J68" s="555"/>
      <c r="K68" s="552"/>
      <c r="L68" s="552"/>
      <c r="M68" s="535">
        <f t="shared" si="4"/>
        <v>0</v>
      </c>
      <c r="N68" s="555"/>
      <c r="O68" s="552"/>
      <c r="P68" s="552"/>
      <c r="Q68" s="556" t="str">
        <f t="shared" si="0"/>
        <v/>
      </c>
      <c r="R68" s="555"/>
      <c r="S68" s="552"/>
      <c r="T68" s="552"/>
      <c r="U68" s="535" t="str">
        <f t="shared" si="5"/>
        <v/>
      </c>
      <c r="V68" s="555"/>
      <c r="W68" s="552"/>
      <c r="X68" s="552"/>
      <c r="Y68" s="535" t="str">
        <f t="shared" si="6"/>
        <v/>
      </c>
      <c r="Z68" s="555"/>
      <c r="AA68" s="552"/>
      <c r="AB68" s="552"/>
      <c r="AC68" s="536"/>
      <c r="AD68" s="555"/>
      <c r="AE68" s="622"/>
      <c r="AF68" s="558" t="s">
        <v>519</v>
      </c>
      <c r="AG68" s="559">
        <v>1</v>
      </c>
      <c r="AH68" s="560">
        <f t="shared" si="7"/>
        <v>19</v>
      </c>
      <c r="AI68" s="560">
        <f t="shared" si="19"/>
        <v>76</v>
      </c>
      <c r="AJ68" s="560">
        <f t="shared" si="9"/>
        <v>8</v>
      </c>
      <c r="AK68" s="388"/>
    </row>
    <row r="69" spans="1:37" ht="24" customHeight="1" x14ac:dyDescent="0.45">
      <c r="A69" s="783"/>
      <c r="B69" s="534">
        <v>4</v>
      </c>
      <c r="C69" s="448" t="s">
        <v>269</v>
      </c>
      <c r="D69" s="670" t="s">
        <v>633</v>
      </c>
      <c r="E69" s="553">
        <f t="shared" si="16"/>
        <v>6</v>
      </c>
      <c r="F69" s="670" t="s">
        <v>570</v>
      </c>
      <c r="G69" s="553">
        <f t="shared" si="17"/>
        <v>4</v>
      </c>
      <c r="H69" s="552" t="s">
        <v>607</v>
      </c>
      <c r="I69" s="554">
        <f t="shared" si="18"/>
        <v>6</v>
      </c>
      <c r="J69" s="555" t="s">
        <v>551</v>
      </c>
      <c r="K69" s="552"/>
      <c r="L69" s="552"/>
      <c r="M69" s="535">
        <f t="shared" si="4"/>
        <v>4</v>
      </c>
      <c r="N69" s="555"/>
      <c r="O69" s="552"/>
      <c r="P69" s="552"/>
      <c r="Q69" s="556" t="str">
        <f t="shared" ref="Q69:Q76" si="20">IF(LEN(MID(IF(N69&lt;&gt;"", ","&amp;N69, "") &amp; IF(O69&lt;&gt;"", ","&amp;O69, "") &amp; IF(P69&lt;&gt;"", ","&amp;P69, ""), 2, 9999))&gt;0,(LEN(MID(IF(N69&lt;&gt;"", ","&amp;N69, "") &amp; IF(O69&lt;&gt;"", ","&amp;O69, "") &amp; IF(P69&lt;&gt;"", ","&amp;P69, ""), 2, 9999))-LEN(SUBSTITUTE(MID(IF(N69&lt;&gt;"", ","&amp;N69, "") &amp; IF(O69&lt;&gt;"", ","&amp;O69, "") &amp; IF(P69&lt;&gt;"", ","&amp;P69, ""), 2, 9999), ",", ""))+1),"")</f>
        <v/>
      </c>
      <c r="R69" s="555"/>
      <c r="S69" s="552"/>
      <c r="T69" s="552"/>
      <c r="U69" s="535" t="str">
        <f t="shared" si="5"/>
        <v/>
      </c>
      <c r="V69" s="555"/>
      <c r="W69" s="552"/>
      <c r="X69" s="552"/>
      <c r="Y69" s="535" t="str">
        <f t="shared" si="6"/>
        <v/>
      </c>
      <c r="Z69" s="555"/>
      <c r="AA69" s="552"/>
      <c r="AB69" s="552"/>
      <c r="AC69" s="536"/>
      <c r="AD69" s="555"/>
      <c r="AE69" s="622"/>
      <c r="AF69" s="558"/>
      <c r="AG69" s="559"/>
      <c r="AH69" s="560">
        <f t="shared" si="7"/>
        <v>20</v>
      </c>
      <c r="AI69" s="560">
        <f t="shared" si="19"/>
        <v>80</v>
      </c>
      <c r="AJ69" s="560">
        <f t="shared" si="9"/>
        <v>12</v>
      </c>
      <c r="AK69" s="388"/>
    </row>
    <row r="70" spans="1:37" ht="48" customHeight="1" thickBot="1" x14ac:dyDescent="0.5">
      <c r="A70" s="781"/>
      <c r="B70" s="569">
        <v>5</v>
      </c>
      <c r="C70" s="449" t="s">
        <v>608</v>
      </c>
      <c r="D70" s="667" t="s">
        <v>635</v>
      </c>
      <c r="E70" s="564">
        <v>4</v>
      </c>
      <c r="F70" s="664" t="s">
        <v>91</v>
      </c>
      <c r="G70" s="564">
        <f t="shared" si="17"/>
        <v>2</v>
      </c>
      <c r="H70" s="563"/>
      <c r="I70" s="594" t="str">
        <f t="shared" si="18"/>
        <v/>
      </c>
      <c r="J70" s="566"/>
      <c r="K70" s="563"/>
      <c r="L70" s="563"/>
      <c r="M70" s="567">
        <f t="shared" si="4"/>
        <v>0</v>
      </c>
      <c r="N70" s="566"/>
      <c r="O70" s="563"/>
      <c r="P70" s="563"/>
      <c r="Q70" s="568" t="str">
        <f t="shared" si="20"/>
        <v/>
      </c>
      <c r="R70" s="566"/>
      <c r="S70" s="563"/>
      <c r="T70" s="563"/>
      <c r="U70" s="567" t="str">
        <f t="shared" ref="U70:U76" si="21">IFERROR(IF(LEN(MID(IF(R70&lt;&gt;"", ","&amp;R70, "") &amp; IF(S70&lt;&gt;"", ","&amp;S70, "") &amp; IF(T70&lt;&gt;"", ","&amp;T70, ""), 2, 9999))&gt;0,(LEN(MID(IF(R70&lt;&gt;"", ","&amp;R70, "") &amp; IF(S70&lt;&gt;"", ","&amp;S70, "") &amp; IF(T70&lt;&gt;"", ","&amp;T70, ""), 2, 9999))-LEN(SUBSTITUTE(MID(IF(R70&lt;&gt;"", ","&amp;R70, "") &amp; IF(S70&lt;&gt;"", ","&amp;S70, "") &amp; IF(T70&lt;&gt;"", ","&amp;T70, ""), 2, 9999), ",", ""))+1),"")*3,"")</f>
        <v/>
      </c>
      <c r="V70" s="566"/>
      <c r="W70" s="563"/>
      <c r="X70" s="563"/>
      <c r="Y70" s="567" t="str">
        <f t="shared" ref="Y70:Y76" si="22">IF(LEN(MID(IF(V70&lt;&gt;"", ","&amp;V70, "") &amp; IF(W70&lt;&gt;"", ","&amp;W70, "") &amp; IF(X70&lt;&gt;"", ","&amp;X70, ""), 2, 9999))&gt;0,(LEN(MID(IF(V70&lt;&gt;"", ","&amp;V70, "") &amp; IF(W70&lt;&gt;"", ","&amp;W70, "") &amp; IF(X70&lt;&gt;"", ","&amp;X70, ""), 2, 9999))-LEN(SUBSTITUTE(MID(IF(V70&lt;&gt;"", ","&amp;V70, "") &amp; IF(W70&lt;&gt;"", ","&amp;W70, "") &amp; IF(X70&lt;&gt;"", ","&amp;X70, ""), 2, 9999), ",", ""))+1),"")</f>
        <v/>
      </c>
      <c r="Z70" s="566"/>
      <c r="AA70" s="563"/>
      <c r="AB70" s="563"/>
      <c r="AC70" s="570"/>
      <c r="AD70" s="566"/>
      <c r="AE70" s="623"/>
      <c r="AF70" s="572" t="s">
        <v>609</v>
      </c>
      <c r="AG70" s="573">
        <v>17</v>
      </c>
      <c r="AH70" s="574">
        <f t="shared" ref="AH70:AH76" si="23">SUM(E70,G70,I70,M70,Q70,U70,Y70,AC70,AE70,AG70)</f>
        <v>23</v>
      </c>
      <c r="AI70" s="574">
        <f t="shared" si="19"/>
        <v>92</v>
      </c>
      <c r="AJ70" s="574">
        <f t="shared" si="9"/>
        <v>24</v>
      </c>
      <c r="AK70" s="388"/>
    </row>
    <row r="71" spans="1:37" ht="49.5" customHeight="1" x14ac:dyDescent="0.45">
      <c r="A71" s="780" t="s">
        <v>38</v>
      </c>
      <c r="B71" s="581">
        <v>1</v>
      </c>
      <c r="C71" s="451" t="s">
        <v>610</v>
      </c>
      <c r="D71" s="659" t="s">
        <v>556</v>
      </c>
      <c r="E71" s="593">
        <v>6</v>
      </c>
      <c r="F71" s="668" t="s">
        <v>606</v>
      </c>
      <c r="G71" s="577">
        <f>IF(LEN(F71)&gt;0,(LEN(F71)-LEN(SUBSTITUTE(F71, ",", ""))+1)*1,"")</f>
        <v>6</v>
      </c>
      <c r="H71" s="666" t="s">
        <v>662</v>
      </c>
      <c r="I71" s="578">
        <f>IF(LEN(H71)&gt;0,(LEN(H71)-LEN(SUBSTITUTE(H71, ",", ""))+1)*1,"")</f>
        <v>6</v>
      </c>
      <c r="J71" s="579"/>
      <c r="K71" s="576"/>
      <c r="L71" s="576"/>
      <c r="M71" s="580">
        <f t="shared" ref="M71:M76" si="24">COUNTA(J71:L71)*4</f>
        <v>0</v>
      </c>
      <c r="N71" s="579"/>
      <c r="O71" s="576"/>
      <c r="P71" s="576"/>
      <c r="Q71" s="582" t="str">
        <f t="shared" si="20"/>
        <v/>
      </c>
      <c r="R71" s="579"/>
      <c r="S71" s="576"/>
      <c r="T71" s="576"/>
      <c r="U71" s="580" t="str">
        <f t="shared" si="21"/>
        <v/>
      </c>
      <c r="V71" s="579"/>
      <c r="W71" s="576"/>
      <c r="X71" s="576"/>
      <c r="Y71" s="580" t="str">
        <f t="shared" si="22"/>
        <v/>
      </c>
      <c r="Z71" s="579"/>
      <c r="AA71" s="576"/>
      <c r="AB71" s="576"/>
      <c r="AC71" s="583"/>
      <c r="AD71" s="579"/>
      <c r="AE71" s="624"/>
      <c r="AF71" s="629" t="s">
        <v>517</v>
      </c>
      <c r="AG71" s="586">
        <v>3</v>
      </c>
      <c r="AH71" s="587">
        <f t="shared" si="23"/>
        <v>21</v>
      </c>
      <c r="AI71" s="587">
        <f t="shared" ref="AI71:AI76" si="25">AH71*4</f>
        <v>84</v>
      </c>
      <c r="AJ71" s="587">
        <f t="shared" ref="AJ71:AJ76" si="26">AI71-68</f>
        <v>16</v>
      </c>
      <c r="AK71" s="388"/>
    </row>
    <row r="72" spans="1:37" ht="46.5" customHeight="1" thickBot="1" x14ac:dyDescent="0.5">
      <c r="A72" s="781"/>
      <c r="B72" s="569">
        <v>2</v>
      </c>
      <c r="C72" s="449" t="s">
        <v>611</v>
      </c>
      <c r="D72" s="658" t="s">
        <v>612</v>
      </c>
      <c r="E72" s="564">
        <v>9</v>
      </c>
      <c r="F72" s="667" t="s">
        <v>604</v>
      </c>
      <c r="G72" s="717">
        <f>IF(LEN(F72)&gt;0,(LEN(F72)-LEN(SUBSTITUTE(F72, ",", ""))+1)*1,"")</f>
        <v>5</v>
      </c>
      <c r="H72" s="718" t="s">
        <v>663</v>
      </c>
      <c r="I72" s="554">
        <f>IF(LEN(H72)&gt;0,(LEN(H72)-LEN(SUBSTITUTE(H72, ",", ""))+1)*1,"")</f>
        <v>6</v>
      </c>
      <c r="J72" s="566"/>
      <c r="K72" s="563"/>
      <c r="L72" s="563"/>
      <c r="M72" s="567">
        <f t="shared" si="24"/>
        <v>0</v>
      </c>
      <c r="N72" s="566"/>
      <c r="O72" s="563"/>
      <c r="P72" s="563"/>
      <c r="Q72" s="568" t="str">
        <f t="shared" si="20"/>
        <v/>
      </c>
      <c r="R72" s="566"/>
      <c r="S72" s="563"/>
      <c r="T72" s="563"/>
      <c r="U72" s="567" t="str">
        <f t="shared" si="21"/>
        <v/>
      </c>
      <c r="V72" s="566"/>
      <c r="W72" s="563"/>
      <c r="X72" s="563"/>
      <c r="Y72" s="567" t="str">
        <f t="shared" si="22"/>
        <v/>
      </c>
      <c r="Z72" s="566"/>
      <c r="AA72" s="563"/>
      <c r="AB72" s="563"/>
      <c r="AC72" s="570"/>
      <c r="AD72" s="566"/>
      <c r="AE72" s="623"/>
      <c r="AF72" s="572"/>
      <c r="AG72" s="573"/>
      <c r="AH72" s="574">
        <f t="shared" si="23"/>
        <v>20</v>
      </c>
      <c r="AI72" s="574">
        <f t="shared" si="25"/>
        <v>80</v>
      </c>
      <c r="AJ72" s="574">
        <f t="shared" si="26"/>
        <v>12</v>
      </c>
      <c r="AK72" s="388"/>
    </row>
    <row r="73" spans="1:37" ht="24" customHeight="1" x14ac:dyDescent="0.45">
      <c r="A73" s="780" t="s">
        <v>39</v>
      </c>
      <c r="B73" s="581">
        <v>1</v>
      </c>
      <c r="C73" s="451" t="s">
        <v>613</v>
      </c>
      <c r="D73" s="576"/>
      <c r="E73" s="577" t="str">
        <f t="shared" ref="E73:E75" si="27">IF(LEN(D73)&gt;0,(LEN(D73)-LEN(SUBSTITUTE(D73, ",", ""))+1)*2,"")</f>
        <v/>
      </c>
      <c r="F73" s="668" t="s">
        <v>664</v>
      </c>
      <c r="G73" s="577">
        <v>10</v>
      </c>
      <c r="H73" s="576" t="s">
        <v>614</v>
      </c>
      <c r="I73" s="578">
        <v>6</v>
      </c>
      <c r="J73" s="579"/>
      <c r="K73" s="576"/>
      <c r="L73" s="576"/>
      <c r="M73" s="580">
        <f t="shared" si="24"/>
        <v>0</v>
      </c>
      <c r="N73" s="579"/>
      <c r="O73" s="576"/>
      <c r="P73" s="576"/>
      <c r="Q73" s="582" t="str">
        <f t="shared" si="20"/>
        <v/>
      </c>
      <c r="R73" s="579"/>
      <c r="S73" s="576"/>
      <c r="T73" s="576"/>
      <c r="U73" s="580" t="str">
        <f t="shared" si="21"/>
        <v/>
      </c>
      <c r="V73" s="579"/>
      <c r="W73" s="576"/>
      <c r="X73" s="576"/>
      <c r="Y73" s="580" t="str">
        <f t="shared" si="22"/>
        <v/>
      </c>
      <c r="Z73" s="579"/>
      <c r="AA73" s="576"/>
      <c r="AB73" s="576"/>
      <c r="AC73" s="583"/>
      <c r="AD73" s="579"/>
      <c r="AE73" s="624"/>
      <c r="AF73" s="585" t="s">
        <v>519</v>
      </c>
      <c r="AG73" s="586">
        <v>1</v>
      </c>
      <c r="AH73" s="587">
        <f t="shared" si="23"/>
        <v>17</v>
      </c>
      <c r="AI73" s="587">
        <f t="shared" si="25"/>
        <v>68</v>
      </c>
      <c r="AJ73" s="587">
        <f t="shared" si="26"/>
        <v>0</v>
      </c>
      <c r="AK73" s="388"/>
    </row>
    <row r="74" spans="1:37" ht="24" customHeight="1" x14ac:dyDescent="0.45">
      <c r="A74" s="783"/>
      <c r="B74" s="534">
        <v>2</v>
      </c>
      <c r="C74" s="448" t="s">
        <v>615</v>
      </c>
      <c r="D74" s="552" t="s">
        <v>616</v>
      </c>
      <c r="E74" s="553">
        <f t="shared" si="27"/>
        <v>12</v>
      </c>
      <c r="F74" s="552"/>
      <c r="G74" s="553" t="str">
        <f t="shared" ref="G74:G76" si="28">IF(LEN(F74)&gt;0,(LEN(F74)-LEN(SUBSTITUTE(F74, ",", ""))+1)*2,"")</f>
        <v/>
      </c>
      <c r="H74" s="552" t="s">
        <v>617</v>
      </c>
      <c r="I74" s="554">
        <f t="shared" ref="I74:I76" si="29">IF(LEN(H74)&gt;0,(LEN(H74)-LEN(SUBSTITUTE(H74, ",", ""))+1)*2,"")</f>
        <v>6</v>
      </c>
      <c r="J74" s="555"/>
      <c r="K74" s="552"/>
      <c r="L74" s="552"/>
      <c r="M74" s="535">
        <f t="shared" si="24"/>
        <v>0</v>
      </c>
      <c r="N74" s="555"/>
      <c r="O74" s="552"/>
      <c r="P74" s="552"/>
      <c r="Q74" s="556" t="str">
        <f t="shared" si="20"/>
        <v/>
      </c>
      <c r="R74" s="656"/>
      <c r="S74" s="552"/>
      <c r="T74" s="552"/>
      <c r="U74" s="535" t="str">
        <f t="shared" si="21"/>
        <v/>
      </c>
      <c r="V74" s="555"/>
      <c r="W74" s="552"/>
      <c r="X74" s="552"/>
      <c r="Y74" s="535" t="str">
        <f t="shared" si="22"/>
        <v/>
      </c>
      <c r="Z74" s="555"/>
      <c r="AA74" s="552"/>
      <c r="AB74" s="552"/>
      <c r="AC74" s="536"/>
      <c r="AD74" s="555"/>
      <c r="AE74" s="622"/>
      <c r="AF74" s="558"/>
      <c r="AG74" s="559"/>
      <c r="AH74" s="560">
        <f t="shared" si="23"/>
        <v>18</v>
      </c>
      <c r="AI74" s="560">
        <f t="shared" si="25"/>
        <v>72</v>
      </c>
      <c r="AJ74" s="560">
        <f t="shared" si="26"/>
        <v>4</v>
      </c>
      <c r="AK74" s="388"/>
    </row>
    <row r="75" spans="1:37" ht="24" customHeight="1" x14ac:dyDescent="0.45">
      <c r="A75" s="783"/>
      <c r="B75" s="534">
        <v>3</v>
      </c>
      <c r="C75" s="448" t="s">
        <v>618</v>
      </c>
      <c r="D75" s="552"/>
      <c r="E75" s="553" t="str">
        <f t="shared" si="27"/>
        <v/>
      </c>
      <c r="F75" s="670" t="s">
        <v>665</v>
      </c>
      <c r="G75" s="553">
        <f t="shared" si="28"/>
        <v>8</v>
      </c>
      <c r="H75" s="552" t="s">
        <v>619</v>
      </c>
      <c r="I75" s="554">
        <f t="shared" si="29"/>
        <v>6</v>
      </c>
      <c r="J75" s="555"/>
      <c r="K75" s="552"/>
      <c r="L75" s="552"/>
      <c r="M75" s="535">
        <f t="shared" si="24"/>
        <v>0</v>
      </c>
      <c r="N75" s="555"/>
      <c r="O75" s="552"/>
      <c r="P75" s="552"/>
      <c r="Q75" s="556" t="str">
        <f t="shared" si="20"/>
        <v/>
      </c>
      <c r="R75" s="555"/>
      <c r="S75" s="552"/>
      <c r="T75" s="552" t="s">
        <v>159</v>
      </c>
      <c r="U75" s="535">
        <f t="shared" si="21"/>
        <v>3</v>
      </c>
      <c r="V75" s="555" t="s">
        <v>521</v>
      </c>
      <c r="W75" s="552"/>
      <c r="X75" s="552"/>
      <c r="Y75" s="535">
        <f t="shared" si="22"/>
        <v>3</v>
      </c>
      <c r="Z75" s="555"/>
      <c r="AA75" s="552"/>
      <c r="AB75" s="552"/>
      <c r="AC75" s="536"/>
      <c r="AD75" s="555"/>
      <c r="AE75" s="622"/>
      <c r="AF75" s="558"/>
      <c r="AG75" s="559"/>
      <c r="AH75" s="560">
        <f t="shared" si="23"/>
        <v>20</v>
      </c>
      <c r="AI75" s="560">
        <f t="shared" si="25"/>
        <v>80</v>
      </c>
      <c r="AJ75" s="560">
        <f t="shared" si="26"/>
        <v>12</v>
      </c>
      <c r="AK75" s="388"/>
    </row>
    <row r="76" spans="1:37" ht="24" customHeight="1" x14ac:dyDescent="0.45">
      <c r="A76" s="781"/>
      <c r="B76" s="569">
        <v>4</v>
      </c>
      <c r="C76" s="449" t="s">
        <v>255</v>
      </c>
      <c r="D76" s="563" t="s">
        <v>620</v>
      </c>
      <c r="E76" s="564">
        <v>8</v>
      </c>
      <c r="F76" s="563"/>
      <c r="G76" s="564" t="str">
        <f t="shared" si="28"/>
        <v/>
      </c>
      <c r="H76" s="563"/>
      <c r="I76" s="565" t="str">
        <f t="shared" si="29"/>
        <v/>
      </c>
      <c r="J76" s="566" t="s">
        <v>512</v>
      </c>
      <c r="K76" s="563"/>
      <c r="L76" s="563"/>
      <c r="M76" s="567">
        <f t="shared" si="24"/>
        <v>4</v>
      </c>
      <c r="N76" s="566"/>
      <c r="O76" s="563"/>
      <c r="P76" s="563"/>
      <c r="Q76" s="568" t="str">
        <f t="shared" si="20"/>
        <v/>
      </c>
      <c r="R76" s="661" t="s">
        <v>621</v>
      </c>
      <c r="S76" s="563"/>
      <c r="T76" s="563"/>
      <c r="U76" s="567">
        <f t="shared" si="21"/>
        <v>6</v>
      </c>
      <c r="V76" s="566"/>
      <c r="W76" s="563"/>
      <c r="X76" s="563"/>
      <c r="Y76" s="567" t="str">
        <f t="shared" si="22"/>
        <v/>
      </c>
      <c r="Z76" s="566"/>
      <c r="AA76" s="563"/>
      <c r="AB76" s="563"/>
      <c r="AC76" s="570"/>
      <c r="AD76" s="566"/>
      <c r="AE76" s="623"/>
      <c r="AF76" s="572" t="s">
        <v>552</v>
      </c>
      <c r="AG76" s="573">
        <v>2</v>
      </c>
      <c r="AH76" s="574">
        <f t="shared" si="23"/>
        <v>20</v>
      </c>
      <c r="AI76" s="574">
        <f t="shared" si="25"/>
        <v>80</v>
      </c>
      <c r="AJ76" s="574">
        <f t="shared" si="26"/>
        <v>12</v>
      </c>
      <c r="AK76" s="388"/>
    </row>
    <row r="77" spans="1:37" ht="18" thickBot="1" x14ac:dyDescent="0.5">
      <c r="A77" s="787" t="s">
        <v>40</v>
      </c>
      <c r="B77" s="787"/>
      <c r="C77" s="787"/>
      <c r="D77" s="630"/>
      <c r="E77" s="631">
        <f>SUM(E7:E76)</f>
        <v>315</v>
      </c>
      <c r="F77" s="502"/>
      <c r="G77" s="503">
        <f>SUM(G7:G76)</f>
        <v>247</v>
      </c>
      <c r="H77" s="632"/>
      <c r="I77" s="633">
        <f>SUM(I7:I76)</f>
        <v>262</v>
      </c>
      <c r="J77" s="505"/>
      <c r="K77" s="502"/>
      <c r="L77" s="634"/>
      <c r="M77" s="633">
        <f>SUM(M7:M76)</f>
        <v>152</v>
      </c>
      <c r="N77" s="635"/>
      <c r="O77" s="632"/>
      <c r="P77" s="632"/>
      <c r="Q77" s="636">
        <f>SUM(Q7:Q76)</f>
        <v>114</v>
      </c>
      <c r="R77" s="635"/>
      <c r="S77" s="635"/>
      <c r="T77" s="635"/>
      <c r="U77" s="637">
        <f>SUM(U6:U76)</f>
        <v>114</v>
      </c>
      <c r="V77" s="637">
        <f>SUM(V6:V76)</f>
        <v>0</v>
      </c>
      <c r="W77" s="637">
        <f>SUM(W6:W76)</f>
        <v>0</v>
      </c>
      <c r="X77" s="637">
        <f>SUM(X6:X76)</f>
        <v>0</v>
      </c>
      <c r="Y77" s="637">
        <f t="shared" ref="Y77" si="30">SUM(Y6:Y76)</f>
        <v>38</v>
      </c>
      <c r="Z77" s="638"/>
      <c r="AA77" s="639"/>
      <c r="AB77" s="639"/>
      <c r="AC77" s="640"/>
      <c r="AD77" s="638"/>
      <c r="AE77" s="641">
        <f>SUM(AE6:AE76)</f>
        <v>0</v>
      </c>
      <c r="AF77" s="642"/>
      <c r="AG77" s="643">
        <f>SUM(AG7:AG76)</f>
        <v>100</v>
      </c>
      <c r="AH77" s="632">
        <f>SUM(AH7:AH76)</f>
        <v>1339</v>
      </c>
      <c r="AI77" s="632">
        <f>SUM(AI7:AI76)</f>
        <v>5356</v>
      </c>
      <c r="AJ77" s="632">
        <f>SUM(AJ7:AJ76)</f>
        <v>596</v>
      </c>
      <c r="AK77" s="388"/>
    </row>
    <row r="78" spans="1:37" ht="35.25" customHeight="1" x14ac:dyDescent="0.45">
      <c r="A78" s="734"/>
      <c r="B78" s="734"/>
      <c r="C78" s="734"/>
      <c r="D78" s="735"/>
      <c r="E78" s="736"/>
      <c r="F78" s="735"/>
      <c r="G78" s="736"/>
      <c r="H78" s="735"/>
      <c r="I78" s="736"/>
      <c r="J78" s="737"/>
      <c r="K78" s="737"/>
      <c r="L78" s="738"/>
      <c r="M78" s="739"/>
      <c r="N78" s="740"/>
      <c r="O78" s="740"/>
      <c r="P78" s="740"/>
      <c r="Q78" s="741"/>
      <c r="R78" s="785" t="s">
        <v>668</v>
      </c>
      <c r="S78" s="785"/>
      <c r="T78" s="785"/>
      <c r="U78" s="785"/>
      <c r="V78" s="785"/>
      <c r="W78" s="785"/>
      <c r="X78" s="785"/>
      <c r="Y78" s="785"/>
      <c r="Z78" s="740"/>
      <c r="AA78" s="740"/>
      <c r="AB78" s="740"/>
      <c r="AC78" s="741"/>
      <c r="AD78" s="740"/>
      <c r="AE78" s="740"/>
      <c r="AF78" s="785"/>
      <c r="AG78" s="785"/>
      <c r="AH78" s="785"/>
      <c r="AI78" s="785"/>
      <c r="AJ78" s="785"/>
      <c r="AK78" s="733"/>
    </row>
    <row r="79" spans="1:37" ht="31.5" customHeight="1" x14ac:dyDescent="0.45">
      <c r="A79" s="742"/>
      <c r="B79" s="742"/>
      <c r="C79" s="743"/>
      <c r="D79" s="743"/>
      <c r="E79" s="744"/>
      <c r="F79" s="745"/>
      <c r="G79" s="746"/>
      <c r="H79" s="743"/>
      <c r="I79" s="746"/>
      <c r="J79" s="747"/>
      <c r="K79" s="747"/>
      <c r="L79" s="747"/>
      <c r="M79" s="748"/>
      <c r="N79" s="749"/>
      <c r="O79" s="749"/>
      <c r="P79" s="749"/>
      <c r="Q79" s="750"/>
      <c r="R79" s="784" t="s">
        <v>669</v>
      </c>
      <c r="S79" s="784"/>
      <c r="T79" s="784"/>
      <c r="U79" s="784"/>
      <c r="V79" s="784"/>
      <c r="W79" s="784"/>
      <c r="X79" s="784"/>
      <c r="Y79" s="784"/>
      <c r="Z79" s="749"/>
      <c r="AA79" s="749"/>
      <c r="AB79" s="749"/>
      <c r="AC79" s="750"/>
      <c r="AD79" s="749"/>
      <c r="AE79" s="749"/>
      <c r="AF79" s="784"/>
      <c r="AG79" s="784"/>
      <c r="AH79" s="784"/>
      <c r="AI79" s="784"/>
      <c r="AJ79" s="784"/>
      <c r="AK79" s="733"/>
    </row>
    <row r="80" spans="1:37" ht="168" customHeight="1" x14ac:dyDescent="0.45">
      <c r="A80" s="742"/>
      <c r="B80" s="742"/>
      <c r="C80" s="743"/>
      <c r="D80" s="743"/>
      <c r="E80" s="744"/>
      <c r="F80" s="745"/>
      <c r="G80" s="746"/>
      <c r="H80" s="743"/>
      <c r="I80" s="746"/>
      <c r="J80" s="747"/>
      <c r="K80" s="747"/>
      <c r="L80" s="747"/>
      <c r="M80" s="748"/>
      <c r="N80" s="749"/>
      <c r="O80" s="749"/>
      <c r="P80" s="749"/>
      <c r="Q80" s="750"/>
      <c r="R80" s="749"/>
      <c r="S80" s="749"/>
      <c r="T80" s="749"/>
      <c r="U80" s="750"/>
      <c r="V80" s="749"/>
      <c r="W80" s="749"/>
      <c r="X80" s="749"/>
      <c r="Y80" s="750"/>
      <c r="Z80" s="749"/>
      <c r="AA80" s="749"/>
      <c r="AB80" s="749"/>
      <c r="AC80" s="750"/>
      <c r="AD80" s="749"/>
      <c r="AE80" s="749"/>
      <c r="AF80" s="788"/>
      <c r="AG80" s="788"/>
      <c r="AH80" s="788"/>
      <c r="AI80" s="788"/>
      <c r="AJ80" s="788"/>
      <c r="AK80" s="733"/>
    </row>
    <row r="81" spans="1:36" ht="58.5" customHeight="1" x14ac:dyDescent="0.45">
      <c r="A81" s="789" t="s">
        <v>41</v>
      </c>
      <c r="B81" s="789"/>
      <c r="C81" s="789"/>
      <c r="D81" s="789"/>
      <c r="E81" s="789"/>
      <c r="F81" s="789"/>
      <c r="G81" s="789"/>
      <c r="H81" s="789"/>
      <c r="I81" s="789"/>
      <c r="J81" s="789"/>
      <c r="K81" s="789"/>
      <c r="L81" s="789"/>
      <c r="M81" s="789"/>
      <c r="N81" s="789"/>
      <c r="O81" s="789"/>
      <c r="P81" s="789"/>
      <c r="Q81" s="789"/>
      <c r="R81" s="789"/>
      <c r="S81" s="789"/>
      <c r="T81" s="789"/>
      <c r="U81" s="789"/>
      <c r="V81" s="789"/>
      <c r="W81" s="789"/>
      <c r="X81" s="789"/>
      <c r="Y81" s="789"/>
      <c r="Z81" s="789"/>
      <c r="AA81" s="789"/>
      <c r="AB81" s="789"/>
      <c r="AC81" s="789"/>
      <c r="AD81" s="789"/>
      <c r="AE81" s="789"/>
      <c r="AF81" s="789"/>
      <c r="AG81" s="456"/>
      <c r="AH81" s="454"/>
      <c r="AI81" s="454"/>
      <c r="AJ81" s="454"/>
    </row>
    <row r="82" spans="1:36" ht="22.5" customHeight="1" x14ac:dyDescent="0.45">
      <c r="A82" s="782" t="s">
        <v>42</v>
      </c>
      <c r="B82" s="782"/>
      <c r="C82" s="782" t="s">
        <v>23</v>
      </c>
      <c r="D82" s="782"/>
      <c r="E82" s="391" t="s">
        <v>43</v>
      </c>
      <c r="F82" s="370"/>
      <c r="G82" s="782" t="s">
        <v>44</v>
      </c>
      <c r="H82" s="782"/>
      <c r="I82" s="782"/>
      <c r="J82" s="782"/>
      <c r="K82" s="782"/>
      <c r="L82" s="782"/>
      <c r="M82" s="396" t="s">
        <v>45</v>
      </c>
      <c r="N82" s="399"/>
      <c r="O82" s="376"/>
      <c r="P82" s="376"/>
      <c r="Q82" s="782" t="s">
        <v>46</v>
      </c>
      <c r="R82" s="782"/>
      <c r="S82" s="782"/>
      <c r="T82" s="782"/>
      <c r="U82" s="782"/>
      <c r="V82" s="782"/>
      <c r="W82" s="782"/>
      <c r="X82" s="782"/>
      <c r="Y82" s="782"/>
      <c r="Z82" s="782"/>
      <c r="AA82" s="782"/>
      <c r="AB82" s="782"/>
      <c r="AC82" s="782"/>
      <c r="AD82" s="782"/>
      <c r="AE82" s="782"/>
      <c r="AF82" s="782"/>
      <c r="AG82" s="394"/>
      <c r="AH82" s="376"/>
      <c r="AI82" s="376"/>
      <c r="AJ82" s="376"/>
    </row>
    <row r="83" spans="1:36" ht="31.5" customHeight="1" x14ac:dyDescent="0.45">
      <c r="A83" s="782">
        <v>10</v>
      </c>
      <c r="B83" s="782"/>
      <c r="C83" s="376" t="s">
        <v>47</v>
      </c>
      <c r="D83" s="457"/>
      <c r="E83" s="392" t="s">
        <v>48</v>
      </c>
      <c r="F83" s="371"/>
      <c r="G83" s="380" t="s">
        <v>49</v>
      </c>
      <c r="H83" s="372"/>
      <c r="I83" s="393"/>
      <c r="J83" s="395"/>
      <c r="K83" s="371"/>
      <c r="L83" s="371"/>
      <c r="M83" s="396"/>
      <c r="N83" s="400"/>
      <c r="O83" s="374"/>
      <c r="P83" s="374"/>
      <c r="Q83" s="786"/>
      <c r="R83" s="786"/>
      <c r="S83" s="786"/>
      <c r="T83" s="786"/>
      <c r="U83" s="786"/>
      <c r="V83" s="786"/>
      <c r="W83" s="786"/>
      <c r="X83" s="786"/>
      <c r="Y83" s="786"/>
      <c r="Z83" s="786"/>
      <c r="AA83" s="786"/>
      <c r="AB83" s="786"/>
      <c r="AC83" s="786"/>
      <c r="AD83" s="786"/>
      <c r="AE83" s="786"/>
      <c r="AF83" s="786"/>
      <c r="AG83" s="403"/>
      <c r="AH83" s="375"/>
      <c r="AI83" s="375"/>
      <c r="AJ83" s="375"/>
    </row>
    <row r="84" spans="1:36" ht="31.5" customHeight="1" x14ac:dyDescent="0.45">
      <c r="A84" s="782"/>
      <c r="B84" s="782"/>
      <c r="C84" s="376" t="s">
        <v>50</v>
      </c>
      <c r="D84" s="457"/>
      <c r="E84" s="392" t="s">
        <v>51</v>
      </c>
      <c r="F84" s="371"/>
      <c r="G84" s="380"/>
      <c r="H84" s="372"/>
      <c r="I84" s="393"/>
      <c r="J84" s="395"/>
      <c r="K84" s="371"/>
      <c r="L84" s="371"/>
      <c r="M84" s="396"/>
      <c r="N84" s="400"/>
      <c r="O84" s="374"/>
      <c r="P84" s="374"/>
      <c r="Q84" s="786"/>
      <c r="R84" s="786"/>
      <c r="S84" s="786"/>
      <c r="T84" s="786"/>
      <c r="U84" s="786"/>
      <c r="V84" s="786"/>
      <c r="W84" s="786"/>
      <c r="X84" s="786"/>
      <c r="Y84" s="786"/>
      <c r="Z84" s="786"/>
      <c r="AA84" s="786"/>
      <c r="AB84" s="786"/>
      <c r="AC84" s="786"/>
      <c r="AD84" s="786"/>
      <c r="AE84" s="786"/>
      <c r="AF84" s="786"/>
      <c r="AG84" s="403"/>
      <c r="AH84" s="375"/>
      <c r="AI84" s="375"/>
      <c r="AJ84" s="375"/>
    </row>
    <row r="85" spans="1:36" ht="31.5" customHeight="1" x14ac:dyDescent="0.45">
      <c r="A85" s="782"/>
      <c r="B85" s="782"/>
      <c r="C85" s="376" t="s">
        <v>52</v>
      </c>
      <c r="D85" s="457"/>
      <c r="E85" s="392" t="s">
        <v>53</v>
      </c>
      <c r="F85" s="371"/>
      <c r="G85" s="380"/>
      <c r="H85" s="372"/>
      <c r="I85" s="393"/>
      <c r="J85" s="395"/>
      <c r="K85" s="371"/>
      <c r="L85" s="371"/>
      <c r="M85" s="397"/>
      <c r="N85" s="401"/>
      <c r="O85" s="378"/>
      <c r="P85" s="378"/>
      <c r="Q85" s="786"/>
      <c r="R85" s="786"/>
      <c r="S85" s="786"/>
      <c r="T85" s="786"/>
      <c r="U85" s="786"/>
      <c r="V85" s="786"/>
      <c r="W85" s="786"/>
      <c r="X85" s="786"/>
      <c r="Y85" s="786"/>
      <c r="Z85" s="786"/>
      <c r="AA85" s="786"/>
      <c r="AB85" s="786"/>
      <c r="AC85" s="786"/>
      <c r="AD85" s="786"/>
      <c r="AE85" s="786"/>
      <c r="AF85" s="786"/>
      <c r="AG85" s="403"/>
      <c r="AH85" s="375"/>
      <c r="AI85" s="375"/>
      <c r="AJ85" s="375"/>
    </row>
    <row r="86" spans="1:36" ht="31.5" customHeight="1" x14ac:dyDescent="0.45">
      <c r="A86" s="782"/>
      <c r="B86" s="782"/>
      <c r="C86" s="376" t="s">
        <v>54</v>
      </c>
      <c r="D86" s="457"/>
      <c r="E86" s="392" t="s">
        <v>55</v>
      </c>
      <c r="F86" s="371"/>
      <c r="G86" s="380"/>
      <c r="H86" s="372"/>
      <c r="I86" s="393"/>
      <c r="J86" s="395"/>
      <c r="K86" s="371"/>
      <c r="L86" s="371"/>
      <c r="M86" s="397"/>
      <c r="N86" s="401"/>
      <c r="O86" s="378"/>
      <c r="P86" s="378"/>
      <c r="Q86" s="786"/>
      <c r="R86" s="786"/>
      <c r="S86" s="786"/>
      <c r="T86" s="786"/>
      <c r="U86" s="786"/>
      <c r="V86" s="786"/>
      <c r="W86" s="786"/>
      <c r="X86" s="786"/>
      <c r="Y86" s="786"/>
      <c r="Z86" s="786"/>
      <c r="AA86" s="786"/>
      <c r="AB86" s="786"/>
      <c r="AC86" s="786"/>
      <c r="AD86" s="786"/>
      <c r="AE86" s="786"/>
      <c r="AF86" s="786"/>
      <c r="AG86" s="403"/>
      <c r="AH86" s="375"/>
      <c r="AI86" s="375"/>
      <c r="AJ86" s="375"/>
    </row>
    <row r="87" spans="1:36" ht="31.5" hidden="1" customHeight="1" x14ac:dyDescent="0.45">
      <c r="A87" s="782"/>
      <c r="B87" s="782"/>
      <c r="C87" s="376"/>
      <c r="D87" s="457"/>
      <c r="E87" s="392" t="s">
        <v>56</v>
      </c>
      <c r="F87" s="371"/>
      <c r="G87" s="380"/>
      <c r="H87" s="372"/>
      <c r="I87" s="393"/>
      <c r="J87" s="395"/>
      <c r="K87" s="371"/>
      <c r="L87" s="371"/>
      <c r="M87" s="397"/>
      <c r="N87" s="401"/>
      <c r="O87" s="378"/>
      <c r="P87" s="378"/>
      <c r="Q87" s="786"/>
      <c r="R87" s="786"/>
      <c r="S87" s="786"/>
      <c r="T87" s="786"/>
      <c r="U87" s="786"/>
      <c r="V87" s="786"/>
      <c r="W87" s="786"/>
      <c r="X87" s="786"/>
      <c r="Y87" s="786"/>
      <c r="Z87" s="786"/>
      <c r="AA87" s="786"/>
      <c r="AB87" s="786"/>
      <c r="AC87" s="786"/>
      <c r="AD87" s="786"/>
      <c r="AE87" s="786"/>
      <c r="AF87" s="786"/>
      <c r="AG87" s="403"/>
      <c r="AH87" s="375"/>
      <c r="AI87" s="375"/>
      <c r="AJ87" s="375"/>
    </row>
    <row r="88" spans="1:36" ht="30" customHeight="1" x14ac:dyDescent="0.45">
      <c r="A88" s="782">
        <v>11</v>
      </c>
      <c r="B88" s="782"/>
      <c r="C88" s="376" t="s">
        <v>47</v>
      </c>
      <c r="D88" s="389"/>
      <c r="E88" s="790" t="s">
        <v>57</v>
      </c>
      <c r="F88" s="786"/>
      <c r="G88" s="799" t="s">
        <v>58</v>
      </c>
      <c r="H88" s="799"/>
      <c r="I88" s="799"/>
      <c r="J88" s="799"/>
      <c r="K88" s="799"/>
      <c r="L88" s="799"/>
      <c r="M88" s="396"/>
      <c r="N88" s="400"/>
      <c r="O88" s="374"/>
      <c r="P88" s="374"/>
      <c r="Q88" s="799"/>
      <c r="R88" s="799"/>
      <c r="S88" s="799"/>
      <c r="T88" s="799"/>
      <c r="U88" s="799"/>
      <c r="V88" s="799"/>
      <c r="W88" s="799"/>
      <c r="X88" s="799"/>
      <c r="Y88" s="799"/>
      <c r="Z88" s="799"/>
      <c r="AA88" s="799"/>
      <c r="AB88" s="799"/>
      <c r="AC88" s="799"/>
      <c r="AD88" s="799"/>
      <c r="AE88" s="799"/>
      <c r="AF88" s="799"/>
      <c r="AG88" s="404"/>
      <c r="AH88" s="374"/>
      <c r="AI88" s="374"/>
      <c r="AJ88" s="374"/>
    </row>
    <row r="89" spans="1:36" ht="30" customHeight="1" x14ac:dyDescent="0.45">
      <c r="A89" s="782"/>
      <c r="B89" s="782"/>
      <c r="C89" s="376" t="s">
        <v>50</v>
      </c>
      <c r="D89" s="389"/>
      <c r="E89" s="792"/>
      <c r="F89" s="786"/>
      <c r="G89" s="799"/>
      <c r="H89" s="799"/>
      <c r="I89" s="799"/>
      <c r="J89" s="799"/>
      <c r="K89" s="799"/>
      <c r="L89" s="799"/>
      <c r="M89" s="396"/>
      <c r="N89" s="400"/>
      <c r="O89" s="374"/>
      <c r="P89" s="374"/>
      <c r="Q89" s="799"/>
      <c r="R89" s="799"/>
      <c r="S89" s="799"/>
      <c r="T89" s="799"/>
      <c r="U89" s="799"/>
      <c r="V89" s="799"/>
      <c r="W89" s="799"/>
      <c r="X89" s="799"/>
      <c r="Y89" s="799"/>
      <c r="Z89" s="799"/>
      <c r="AA89" s="799"/>
      <c r="AB89" s="799"/>
      <c r="AC89" s="799"/>
      <c r="AD89" s="799"/>
      <c r="AE89" s="799"/>
      <c r="AF89" s="799"/>
      <c r="AG89" s="404"/>
      <c r="AH89" s="374"/>
      <c r="AI89" s="374"/>
      <c r="AJ89" s="374"/>
    </row>
    <row r="90" spans="1:36" ht="30" customHeight="1" x14ac:dyDescent="0.45">
      <c r="A90" s="782"/>
      <c r="B90" s="782"/>
      <c r="C90" s="376" t="s">
        <v>52</v>
      </c>
      <c r="D90" s="389"/>
      <c r="E90" s="792"/>
      <c r="F90" s="786"/>
      <c r="G90" s="799"/>
      <c r="H90" s="799"/>
      <c r="I90" s="799"/>
      <c r="J90" s="799"/>
      <c r="K90" s="799"/>
      <c r="L90" s="799"/>
      <c r="M90" s="396"/>
      <c r="N90" s="400"/>
      <c r="O90" s="374"/>
      <c r="P90" s="374"/>
      <c r="Q90" s="799"/>
      <c r="R90" s="799"/>
      <c r="S90" s="799"/>
      <c r="T90" s="799"/>
      <c r="U90" s="799"/>
      <c r="V90" s="799"/>
      <c r="W90" s="799"/>
      <c r="X90" s="799"/>
      <c r="Y90" s="799"/>
      <c r="Z90" s="799"/>
      <c r="AA90" s="799"/>
      <c r="AB90" s="799"/>
      <c r="AC90" s="799"/>
      <c r="AD90" s="799"/>
      <c r="AE90" s="799"/>
      <c r="AF90" s="799"/>
      <c r="AG90" s="404"/>
      <c r="AH90" s="374"/>
      <c r="AI90" s="374"/>
      <c r="AJ90" s="374"/>
    </row>
    <row r="91" spans="1:36" ht="30" customHeight="1" x14ac:dyDescent="0.45">
      <c r="A91" s="782"/>
      <c r="B91" s="782"/>
      <c r="C91" s="376" t="s">
        <v>54</v>
      </c>
      <c r="D91" s="389"/>
      <c r="E91" s="792"/>
      <c r="F91" s="786"/>
      <c r="G91" s="799"/>
      <c r="H91" s="799"/>
      <c r="I91" s="799"/>
      <c r="J91" s="799"/>
      <c r="K91" s="799"/>
      <c r="L91" s="799"/>
      <c r="M91" s="396"/>
      <c r="N91" s="400"/>
      <c r="O91" s="374"/>
      <c r="P91" s="374"/>
      <c r="Q91" s="799"/>
      <c r="R91" s="799"/>
      <c r="S91" s="799"/>
      <c r="T91" s="799"/>
      <c r="U91" s="799"/>
      <c r="V91" s="799"/>
      <c r="W91" s="799"/>
      <c r="X91" s="799"/>
      <c r="Y91" s="799"/>
      <c r="Z91" s="799"/>
      <c r="AA91" s="799"/>
      <c r="AB91" s="799"/>
      <c r="AC91" s="799"/>
      <c r="AD91" s="799"/>
      <c r="AE91" s="799"/>
      <c r="AF91" s="799"/>
      <c r="AG91" s="404"/>
      <c r="AH91" s="374"/>
      <c r="AI91" s="374"/>
      <c r="AJ91" s="374"/>
    </row>
    <row r="92" spans="1:36" ht="30" customHeight="1" x14ac:dyDescent="0.45">
      <c r="A92" s="782"/>
      <c r="B92" s="782"/>
      <c r="C92" s="376" t="s">
        <v>59</v>
      </c>
      <c r="D92" s="389"/>
      <c r="E92" s="792"/>
      <c r="F92" s="786"/>
      <c r="G92" s="799"/>
      <c r="H92" s="799"/>
      <c r="I92" s="799"/>
      <c r="J92" s="799"/>
      <c r="K92" s="799"/>
      <c r="L92" s="799"/>
      <c r="M92" s="397"/>
      <c r="N92" s="401"/>
      <c r="O92" s="378"/>
      <c r="P92" s="378"/>
      <c r="Q92" s="799"/>
      <c r="R92" s="799"/>
      <c r="S92" s="799"/>
      <c r="T92" s="799"/>
      <c r="U92" s="799"/>
      <c r="V92" s="799"/>
      <c r="W92" s="799"/>
      <c r="X92" s="799"/>
      <c r="Y92" s="799"/>
      <c r="Z92" s="799"/>
      <c r="AA92" s="799"/>
      <c r="AB92" s="799"/>
      <c r="AC92" s="799"/>
      <c r="AD92" s="799"/>
      <c r="AE92" s="799"/>
      <c r="AF92" s="799"/>
      <c r="AG92" s="404"/>
      <c r="AH92" s="374"/>
      <c r="AI92" s="374"/>
      <c r="AJ92" s="374"/>
    </row>
    <row r="93" spans="1:36" ht="30" customHeight="1" x14ac:dyDescent="0.45">
      <c r="A93" s="782">
        <v>12</v>
      </c>
      <c r="B93" s="782"/>
      <c r="C93" s="376" t="s">
        <v>47</v>
      </c>
      <c r="D93" s="389"/>
      <c r="E93" s="790" t="s">
        <v>57</v>
      </c>
      <c r="F93" s="791"/>
      <c r="G93" s="799" t="s">
        <v>58</v>
      </c>
      <c r="H93" s="799"/>
      <c r="I93" s="799"/>
      <c r="J93" s="799"/>
      <c r="K93" s="799"/>
      <c r="L93" s="799"/>
      <c r="M93" s="396"/>
      <c r="N93" s="400"/>
      <c r="O93" s="374"/>
      <c r="P93" s="374"/>
      <c r="Q93" s="799"/>
      <c r="R93" s="799"/>
      <c r="S93" s="799"/>
      <c r="T93" s="799"/>
      <c r="U93" s="799"/>
      <c r="V93" s="799"/>
      <c r="W93" s="799"/>
      <c r="X93" s="799"/>
      <c r="Y93" s="799"/>
      <c r="Z93" s="799"/>
      <c r="AA93" s="799"/>
      <c r="AB93" s="799"/>
      <c r="AC93" s="799"/>
      <c r="AD93" s="799"/>
      <c r="AE93" s="799"/>
      <c r="AF93" s="799"/>
      <c r="AG93" s="404"/>
      <c r="AH93" s="374"/>
      <c r="AI93" s="374"/>
      <c r="AJ93" s="374"/>
    </row>
    <row r="94" spans="1:36" ht="30" customHeight="1" x14ac:dyDescent="0.45">
      <c r="A94" s="782"/>
      <c r="B94" s="782"/>
      <c r="C94" s="376" t="s">
        <v>50</v>
      </c>
      <c r="D94" s="389"/>
      <c r="E94" s="790"/>
      <c r="F94" s="791"/>
      <c r="G94" s="799"/>
      <c r="H94" s="799"/>
      <c r="I94" s="799"/>
      <c r="J94" s="799"/>
      <c r="K94" s="799"/>
      <c r="L94" s="799"/>
      <c r="M94" s="396"/>
      <c r="N94" s="400"/>
      <c r="O94" s="374"/>
      <c r="P94" s="374"/>
      <c r="Q94" s="799"/>
      <c r="R94" s="799"/>
      <c r="S94" s="799"/>
      <c r="T94" s="799"/>
      <c r="U94" s="799"/>
      <c r="V94" s="799"/>
      <c r="W94" s="799"/>
      <c r="X94" s="799"/>
      <c r="Y94" s="799"/>
      <c r="Z94" s="799"/>
      <c r="AA94" s="799"/>
      <c r="AB94" s="799"/>
      <c r="AC94" s="799"/>
      <c r="AD94" s="799"/>
      <c r="AE94" s="799"/>
      <c r="AF94" s="799"/>
      <c r="AG94" s="404"/>
      <c r="AH94" s="374"/>
      <c r="AI94" s="374"/>
      <c r="AJ94" s="374"/>
    </row>
    <row r="95" spans="1:36" ht="30" customHeight="1" x14ac:dyDescent="0.45">
      <c r="A95" s="782"/>
      <c r="B95" s="782"/>
      <c r="C95" s="376" t="s">
        <v>52</v>
      </c>
      <c r="D95" s="389"/>
      <c r="E95" s="790"/>
      <c r="F95" s="791"/>
      <c r="G95" s="799"/>
      <c r="H95" s="799"/>
      <c r="I95" s="799"/>
      <c r="J95" s="799"/>
      <c r="K95" s="799"/>
      <c r="L95" s="799"/>
      <c r="M95" s="396"/>
      <c r="N95" s="400"/>
      <c r="O95" s="374"/>
      <c r="P95" s="374"/>
      <c r="Q95" s="799"/>
      <c r="R95" s="799"/>
      <c r="S95" s="799"/>
      <c r="T95" s="799"/>
      <c r="U95" s="799"/>
      <c r="V95" s="799"/>
      <c r="W95" s="799"/>
      <c r="X95" s="799"/>
      <c r="Y95" s="799"/>
      <c r="Z95" s="799"/>
      <c r="AA95" s="799"/>
      <c r="AB95" s="799"/>
      <c r="AC95" s="799"/>
      <c r="AD95" s="799"/>
      <c r="AE95" s="799"/>
      <c r="AF95" s="799"/>
      <c r="AG95" s="404"/>
      <c r="AH95" s="374"/>
      <c r="AI95" s="374"/>
      <c r="AJ95" s="374"/>
    </row>
    <row r="96" spans="1:36" ht="30" customHeight="1" x14ac:dyDescent="0.45">
      <c r="A96" s="782"/>
      <c r="B96" s="782"/>
      <c r="C96" s="376" t="s">
        <v>54</v>
      </c>
      <c r="D96" s="389"/>
      <c r="E96" s="790"/>
      <c r="F96" s="791"/>
      <c r="G96" s="799"/>
      <c r="H96" s="799"/>
      <c r="I96" s="799"/>
      <c r="J96" s="799"/>
      <c r="K96" s="799"/>
      <c r="L96" s="799"/>
      <c r="M96" s="396"/>
      <c r="N96" s="400"/>
      <c r="O96" s="374"/>
      <c r="P96" s="374"/>
      <c r="Q96" s="799"/>
      <c r="R96" s="799"/>
      <c r="S96" s="799"/>
      <c r="T96" s="799"/>
      <c r="U96" s="799"/>
      <c r="V96" s="799"/>
      <c r="W96" s="799"/>
      <c r="X96" s="799"/>
      <c r="Y96" s="799"/>
      <c r="Z96" s="799"/>
      <c r="AA96" s="799"/>
      <c r="AB96" s="799"/>
      <c r="AC96" s="799"/>
      <c r="AD96" s="799"/>
      <c r="AE96" s="799"/>
      <c r="AF96" s="799"/>
      <c r="AG96" s="404"/>
      <c r="AH96" s="374"/>
      <c r="AI96" s="374"/>
      <c r="AJ96" s="374"/>
    </row>
    <row r="97" spans="1:37" ht="30" customHeight="1" x14ac:dyDescent="0.45">
      <c r="A97" s="782"/>
      <c r="B97" s="782"/>
      <c r="C97" s="373" t="s">
        <v>59</v>
      </c>
      <c r="D97" s="390"/>
      <c r="E97" s="790"/>
      <c r="F97" s="791"/>
      <c r="G97" s="799"/>
      <c r="H97" s="799"/>
      <c r="I97" s="799"/>
      <c r="J97" s="799"/>
      <c r="K97" s="799"/>
      <c r="L97" s="799"/>
      <c r="M97" s="398"/>
      <c r="N97" s="402"/>
      <c r="O97" s="379"/>
      <c r="P97" s="379"/>
      <c r="Q97" s="826"/>
      <c r="R97" s="826"/>
      <c r="S97" s="826"/>
      <c r="T97" s="826"/>
      <c r="U97" s="826"/>
      <c r="V97" s="826"/>
      <c r="W97" s="826"/>
      <c r="X97" s="826"/>
      <c r="Y97" s="826"/>
      <c r="Z97" s="826"/>
      <c r="AA97" s="826"/>
      <c r="AB97" s="826"/>
      <c r="AC97" s="826"/>
      <c r="AD97" s="826"/>
      <c r="AE97" s="826"/>
      <c r="AF97" s="826"/>
      <c r="AG97" s="405"/>
      <c r="AH97" s="377"/>
      <c r="AI97" s="377"/>
      <c r="AJ97" s="377"/>
    </row>
    <row r="98" spans="1:37" ht="22.5" customHeight="1" x14ac:dyDescent="0.5">
      <c r="E98" s="459"/>
      <c r="N98" s="466"/>
      <c r="O98" s="467"/>
      <c r="P98" s="467"/>
      <c r="Q98" s="850" t="s">
        <v>60</v>
      </c>
      <c r="R98" s="850"/>
      <c r="S98" s="850"/>
      <c r="T98" s="850"/>
      <c r="U98" s="850"/>
      <c r="V98" s="850"/>
      <c r="W98" s="850"/>
      <c r="X98" s="850"/>
      <c r="Y98" s="850"/>
      <c r="Z98" s="850"/>
      <c r="AA98" s="850"/>
      <c r="AB98" s="850"/>
      <c r="AC98" s="850"/>
      <c r="AD98" s="850"/>
      <c r="AE98" s="850"/>
      <c r="AF98" s="468" t="s">
        <v>61</v>
      </c>
    </row>
    <row r="99" spans="1:37" ht="22.5" customHeight="1" x14ac:dyDescent="0.5">
      <c r="N99" s="472"/>
      <c r="O99" s="473"/>
      <c r="P99" s="473"/>
      <c r="Q99" s="801">
        <v>10</v>
      </c>
      <c r="R99" s="801"/>
      <c r="S99" s="801"/>
      <c r="T99" s="801"/>
      <c r="U99" s="801"/>
      <c r="V99" s="801"/>
      <c r="W99" s="801"/>
      <c r="X99" s="801"/>
      <c r="Y99" s="801"/>
      <c r="Z99" s="801"/>
      <c r="AA99" s="801"/>
      <c r="AB99" s="801"/>
      <c r="AC99" s="801"/>
      <c r="AD99" s="801"/>
      <c r="AE99" s="801"/>
      <c r="AF99" s="475">
        <v>4</v>
      </c>
      <c r="AG99" s="476"/>
      <c r="AH99" s="477"/>
      <c r="AI99" s="477"/>
      <c r="AJ99" s="477"/>
    </row>
    <row r="100" spans="1:37" x14ac:dyDescent="0.5">
      <c r="F100" s="478" t="s">
        <v>62</v>
      </c>
      <c r="G100" s="800" t="s">
        <v>63</v>
      </c>
      <c r="H100" s="800"/>
      <c r="I100" s="825" t="s">
        <v>64</v>
      </c>
      <c r="J100" s="825"/>
      <c r="K100" s="825"/>
      <c r="L100" s="825"/>
      <c r="M100" s="465" t="s">
        <v>65</v>
      </c>
      <c r="N100" s="472"/>
      <c r="O100" s="473"/>
      <c r="P100" s="473"/>
      <c r="Q100" s="801">
        <v>4</v>
      </c>
      <c r="R100" s="801"/>
      <c r="S100" s="801"/>
      <c r="T100" s="801"/>
      <c r="U100" s="801"/>
      <c r="V100" s="801"/>
      <c r="W100" s="801"/>
      <c r="X100" s="801"/>
      <c r="Y100" s="801"/>
      <c r="Z100" s="801"/>
      <c r="AA100" s="801"/>
      <c r="AB100" s="801"/>
      <c r="AC100" s="801"/>
      <c r="AD100" s="801"/>
      <c r="AE100" s="801"/>
      <c r="AF100" s="475"/>
      <c r="AG100" s="476"/>
      <c r="AH100" s="477"/>
      <c r="AI100" s="477"/>
      <c r="AJ100" s="477"/>
      <c r="AK100" s="453">
        <f>38*4</f>
        <v>152</v>
      </c>
    </row>
    <row r="101" spans="1:37" x14ac:dyDescent="0.5">
      <c r="F101" s="478" t="s">
        <v>66</v>
      </c>
      <c r="G101" s="479">
        <v>3</v>
      </c>
      <c r="H101" s="480">
        <v>3</v>
      </c>
      <c r="I101" s="824">
        <v>1</v>
      </c>
      <c r="J101" s="824"/>
      <c r="K101" s="824"/>
      <c r="L101" s="824"/>
      <c r="N101" s="472"/>
      <c r="O101" s="473"/>
      <c r="P101" s="473"/>
      <c r="Q101" s="801">
        <v>4</v>
      </c>
      <c r="R101" s="801"/>
      <c r="S101" s="801"/>
      <c r="T101" s="801"/>
      <c r="U101" s="801"/>
      <c r="V101" s="801"/>
      <c r="W101" s="801"/>
      <c r="X101" s="801"/>
      <c r="Y101" s="801"/>
      <c r="Z101" s="801"/>
      <c r="AA101" s="801"/>
      <c r="AB101" s="801"/>
      <c r="AC101" s="801"/>
      <c r="AD101" s="801"/>
      <c r="AE101" s="801"/>
      <c r="AF101" s="475">
        <v>2</v>
      </c>
      <c r="AG101" s="476"/>
      <c r="AH101" s="477"/>
      <c r="AI101" s="477"/>
      <c r="AJ101" s="477"/>
    </row>
    <row r="102" spans="1:37" x14ac:dyDescent="0.5">
      <c r="F102" s="478" t="s">
        <v>67</v>
      </c>
      <c r="G102" s="479">
        <v>1</v>
      </c>
      <c r="H102" s="480">
        <v>1</v>
      </c>
      <c r="I102" s="824">
        <v>1</v>
      </c>
      <c r="J102" s="824"/>
      <c r="K102" s="824"/>
      <c r="L102" s="824"/>
      <c r="N102" s="472"/>
      <c r="O102" s="473"/>
      <c r="P102" s="473"/>
      <c r="Q102" s="801">
        <v>2</v>
      </c>
      <c r="R102" s="801"/>
      <c r="S102" s="801"/>
      <c r="T102" s="801"/>
      <c r="U102" s="801"/>
      <c r="V102" s="801"/>
      <c r="W102" s="801"/>
      <c r="X102" s="801"/>
      <c r="Y102" s="801"/>
      <c r="Z102" s="801"/>
      <c r="AA102" s="801"/>
      <c r="AB102" s="801"/>
      <c r="AC102" s="801"/>
      <c r="AD102" s="801"/>
      <c r="AE102" s="801"/>
      <c r="AF102" s="475"/>
      <c r="AG102" s="476"/>
      <c r="AH102" s="477"/>
      <c r="AI102" s="477"/>
      <c r="AJ102" s="477"/>
    </row>
    <row r="103" spans="1:37" x14ac:dyDescent="0.5">
      <c r="F103" s="478" t="s">
        <v>68</v>
      </c>
      <c r="G103" s="479">
        <v>1</v>
      </c>
      <c r="H103" s="480">
        <v>1</v>
      </c>
      <c r="I103" s="824">
        <v>1</v>
      </c>
      <c r="J103" s="824"/>
      <c r="K103" s="824"/>
      <c r="L103" s="824"/>
      <c r="N103" s="472"/>
      <c r="O103" s="473"/>
      <c r="P103" s="473"/>
      <c r="Q103" s="801">
        <v>7</v>
      </c>
      <c r="R103" s="801"/>
      <c r="S103" s="801"/>
      <c r="T103" s="801"/>
      <c r="U103" s="801"/>
      <c r="V103" s="801"/>
      <c r="W103" s="801"/>
      <c r="X103" s="801"/>
      <c r="Y103" s="801"/>
      <c r="Z103" s="801"/>
      <c r="AA103" s="801"/>
      <c r="AB103" s="801"/>
      <c r="AC103" s="801"/>
      <c r="AD103" s="801"/>
      <c r="AE103" s="801"/>
      <c r="AF103" s="475"/>
      <c r="AG103" s="476"/>
      <c r="AH103" s="477"/>
      <c r="AI103" s="477"/>
      <c r="AJ103" s="477"/>
    </row>
    <row r="104" spans="1:37" x14ac:dyDescent="0.5">
      <c r="F104" s="478" t="s">
        <v>69</v>
      </c>
      <c r="G104" s="479">
        <v>0</v>
      </c>
      <c r="H104" s="480">
        <v>0</v>
      </c>
      <c r="I104" s="824">
        <v>0</v>
      </c>
      <c r="J104" s="824"/>
      <c r="K104" s="824"/>
      <c r="L104" s="824"/>
      <c r="N104" s="472"/>
      <c r="O104" s="473"/>
      <c r="P104" s="473"/>
      <c r="Q104" s="801">
        <v>11</v>
      </c>
      <c r="R104" s="801"/>
      <c r="S104" s="801"/>
      <c r="T104" s="801"/>
      <c r="U104" s="801"/>
      <c r="V104" s="801"/>
      <c r="W104" s="801"/>
      <c r="X104" s="801"/>
      <c r="Y104" s="801"/>
      <c r="Z104" s="801"/>
      <c r="AA104" s="801"/>
      <c r="AB104" s="801"/>
      <c r="AC104" s="801"/>
      <c r="AD104" s="801"/>
      <c r="AE104" s="801"/>
      <c r="AF104" s="475">
        <v>1</v>
      </c>
      <c r="AG104" s="476"/>
      <c r="AH104" s="477"/>
      <c r="AI104" s="477"/>
      <c r="AJ104" s="477"/>
    </row>
    <row r="105" spans="1:37" x14ac:dyDescent="0.5">
      <c r="F105" s="478" t="s">
        <v>70</v>
      </c>
      <c r="G105" s="479">
        <v>1</v>
      </c>
      <c r="H105" s="480">
        <v>1</v>
      </c>
      <c r="I105" s="824">
        <v>1</v>
      </c>
      <c r="J105" s="824"/>
      <c r="K105" s="824"/>
      <c r="L105" s="824"/>
      <c r="N105" s="472"/>
      <c r="O105" s="473"/>
      <c r="P105" s="473"/>
      <c r="Q105" s="801">
        <v>7</v>
      </c>
      <c r="R105" s="801"/>
      <c r="S105" s="801"/>
      <c r="T105" s="801"/>
      <c r="U105" s="801"/>
      <c r="V105" s="801"/>
      <c r="W105" s="801"/>
      <c r="X105" s="801"/>
      <c r="Y105" s="801"/>
      <c r="Z105" s="801"/>
      <c r="AA105" s="801"/>
      <c r="AB105" s="801"/>
      <c r="AC105" s="801"/>
      <c r="AD105" s="801"/>
      <c r="AE105" s="801"/>
      <c r="AF105" s="475">
        <v>1</v>
      </c>
      <c r="AG105" s="476"/>
      <c r="AH105" s="477"/>
      <c r="AI105" s="477"/>
      <c r="AJ105" s="477"/>
    </row>
    <row r="106" spans="1:37" x14ac:dyDescent="0.5">
      <c r="F106" s="478" t="s">
        <v>71</v>
      </c>
      <c r="G106" s="479">
        <v>1</v>
      </c>
      <c r="H106" s="480">
        <v>1</v>
      </c>
      <c r="I106" s="824">
        <v>1</v>
      </c>
      <c r="J106" s="824"/>
      <c r="K106" s="824"/>
      <c r="L106" s="824"/>
      <c r="N106" s="472"/>
      <c r="O106" s="473"/>
      <c r="P106" s="473"/>
      <c r="Q106" s="801">
        <v>7</v>
      </c>
      <c r="R106" s="801"/>
      <c r="S106" s="801"/>
      <c r="T106" s="801"/>
      <c r="U106" s="801"/>
      <c r="V106" s="801"/>
      <c r="W106" s="801"/>
      <c r="X106" s="801"/>
      <c r="Y106" s="801"/>
      <c r="Z106" s="801"/>
      <c r="AA106" s="801"/>
      <c r="AB106" s="801"/>
      <c r="AC106" s="801"/>
      <c r="AD106" s="801"/>
      <c r="AE106" s="801"/>
      <c r="AF106" s="475">
        <v>2</v>
      </c>
      <c r="AG106" s="476"/>
      <c r="AH106" s="477"/>
      <c r="AI106" s="477"/>
      <c r="AJ106" s="477"/>
    </row>
    <row r="107" spans="1:37" x14ac:dyDescent="0.5">
      <c r="F107" s="478" t="s">
        <v>72</v>
      </c>
      <c r="G107" s="479">
        <v>1</v>
      </c>
      <c r="H107" s="480">
        <v>1</v>
      </c>
      <c r="I107" s="824">
        <v>1</v>
      </c>
      <c r="J107" s="824"/>
      <c r="K107" s="824"/>
      <c r="L107" s="824"/>
      <c r="N107" s="472"/>
      <c r="O107" s="473"/>
      <c r="P107" s="473"/>
      <c r="Q107" s="801">
        <v>4</v>
      </c>
      <c r="R107" s="801"/>
      <c r="S107" s="801"/>
      <c r="T107" s="801"/>
      <c r="U107" s="801"/>
      <c r="V107" s="801"/>
      <c r="W107" s="801"/>
      <c r="X107" s="801"/>
      <c r="Y107" s="801"/>
      <c r="Z107" s="801"/>
      <c r="AA107" s="801"/>
      <c r="AB107" s="801"/>
      <c r="AC107" s="801"/>
      <c r="AD107" s="801"/>
      <c r="AE107" s="801"/>
      <c r="AF107" s="475">
        <v>2</v>
      </c>
      <c r="AG107" s="476"/>
      <c r="AH107" s="477"/>
      <c r="AI107" s="477"/>
      <c r="AJ107" s="477"/>
    </row>
    <row r="108" spans="1:37" x14ac:dyDescent="0.5">
      <c r="F108" s="478" t="s">
        <v>73</v>
      </c>
      <c r="G108" s="479">
        <v>1</v>
      </c>
      <c r="H108" s="480">
        <v>1</v>
      </c>
      <c r="I108" s="824">
        <v>0</v>
      </c>
      <c r="J108" s="824"/>
      <c r="K108" s="824"/>
      <c r="L108" s="824"/>
      <c r="N108" s="472"/>
      <c r="O108" s="473"/>
      <c r="P108" s="473"/>
      <c r="Q108" s="801">
        <v>1</v>
      </c>
      <c r="R108" s="801"/>
      <c r="S108" s="801"/>
      <c r="T108" s="801"/>
      <c r="U108" s="801"/>
      <c r="V108" s="801"/>
      <c r="W108" s="801"/>
      <c r="X108" s="801"/>
      <c r="Y108" s="801"/>
      <c r="Z108" s="801"/>
      <c r="AA108" s="801"/>
      <c r="AB108" s="801"/>
      <c r="AC108" s="801"/>
      <c r="AD108" s="801"/>
      <c r="AE108" s="801"/>
      <c r="AF108" s="475">
        <v>1</v>
      </c>
      <c r="AG108" s="476"/>
      <c r="AH108" s="477"/>
      <c r="AI108" s="477"/>
      <c r="AJ108" s="477"/>
    </row>
    <row r="109" spans="1:37" x14ac:dyDescent="0.5">
      <c r="F109" s="478" t="s">
        <v>74</v>
      </c>
      <c r="G109" s="479">
        <v>2</v>
      </c>
      <c r="H109" s="480">
        <v>2</v>
      </c>
      <c r="I109" s="824">
        <v>2</v>
      </c>
      <c r="J109" s="824"/>
      <c r="K109" s="824"/>
      <c r="L109" s="824"/>
      <c r="N109" s="472"/>
      <c r="O109" s="473"/>
      <c r="P109" s="473"/>
      <c r="Q109" s="801">
        <v>5</v>
      </c>
      <c r="R109" s="801"/>
      <c r="S109" s="801"/>
      <c r="T109" s="801"/>
      <c r="U109" s="801"/>
      <c r="V109" s="801"/>
      <c r="W109" s="801"/>
      <c r="X109" s="801"/>
      <c r="Y109" s="801"/>
      <c r="Z109" s="801"/>
      <c r="AA109" s="801"/>
      <c r="AB109" s="801"/>
      <c r="AC109" s="801"/>
      <c r="AD109" s="801"/>
      <c r="AE109" s="801"/>
      <c r="AF109" s="475"/>
      <c r="AG109" s="476"/>
      <c r="AH109" s="477"/>
      <c r="AI109" s="477"/>
      <c r="AJ109" s="477"/>
    </row>
    <row r="110" spans="1:37" x14ac:dyDescent="0.5">
      <c r="F110" s="478" t="s">
        <v>75</v>
      </c>
      <c r="G110" s="479">
        <v>3</v>
      </c>
      <c r="H110" s="480">
        <v>3</v>
      </c>
      <c r="I110" s="824">
        <v>0</v>
      </c>
      <c r="J110" s="824"/>
      <c r="K110" s="824"/>
      <c r="L110" s="824"/>
      <c r="N110" s="472"/>
      <c r="O110" s="473"/>
      <c r="P110" s="473"/>
      <c r="Q110" s="801">
        <v>3</v>
      </c>
      <c r="R110" s="801"/>
      <c r="S110" s="801"/>
      <c r="T110" s="801"/>
      <c r="U110" s="801"/>
      <c r="V110" s="801"/>
      <c r="W110" s="801"/>
      <c r="X110" s="801"/>
      <c r="Y110" s="801"/>
      <c r="Z110" s="801"/>
      <c r="AA110" s="801"/>
      <c r="AB110" s="801"/>
      <c r="AC110" s="801"/>
      <c r="AD110" s="801"/>
      <c r="AE110" s="801"/>
      <c r="AF110" s="475">
        <v>2</v>
      </c>
      <c r="AG110" s="476"/>
      <c r="AH110" s="477"/>
      <c r="AI110" s="477"/>
      <c r="AJ110" s="477"/>
    </row>
    <row r="111" spans="1:37" x14ac:dyDescent="0.5">
      <c r="F111" s="478" t="s">
        <v>76</v>
      </c>
      <c r="G111" s="479"/>
      <c r="H111" s="480">
        <v>0</v>
      </c>
      <c r="I111" s="825">
        <v>0</v>
      </c>
      <c r="J111" s="825"/>
      <c r="K111" s="825"/>
      <c r="L111" s="825"/>
      <c r="N111" s="472"/>
      <c r="O111" s="473"/>
      <c r="P111" s="473"/>
      <c r="Q111" s="801">
        <v>2</v>
      </c>
      <c r="R111" s="801"/>
      <c r="S111" s="801"/>
      <c r="T111" s="801"/>
      <c r="U111" s="801"/>
      <c r="V111" s="801"/>
      <c r="W111" s="801"/>
      <c r="X111" s="801"/>
      <c r="Y111" s="801"/>
      <c r="Z111" s="801"/>
      <c r="AA111" s="801"/>
      <c r="AB111" s="801"/>
      <c r="AC111" s="801"/>
      <c r="AD111" s="801"/>
      <c r="AE111" s="801"/>
      <c r="AF111" s="475"/>
      <c r="AG111" s="476"/>
      <c r="AH111" s="477"/>
      <c r="AI111" s="477"/>
      <c r="AJ111" s="477"/>
    </row>
    <row r="112" spans="1:37" x14ac:dyDescent="0.5">
      <c r="F112" s="478" t="s">
        <v>77</v>
      </c>
      <c r="G112" s="479">
        <f>SUM(G101:G111)</f>
        <v>14</v>
      </c>
      <c r="H112" s="481">
        <f>SUM(H101:H111)</f>
        <v>14</v>
      </c>
      <c r="I112" s="824">
        <f>SUM(I101:L111)</f>
        <v>8</v>
      </c>
      <c r="J112" s="824"/>
      <c r="K112" s="824"/>
      <c r="L112" s="824"/>
      <c r="M112" s="482"/>
      <c r="N112" s="483"/>
      <c r="O112" s="474"/>
      <c r="P112" s="474"/>
      <c r="Q112" s="801">
        <f>SUM(Q99:AE111)</f>
        <v>67</v>
      </c>
      <c r="R112" s="801"/>
      <c r="S112" s="801"/>
      <c r="T112" s="801"/>
      <c r="U112" s="801"/>
      <c r="V112" s="801"/>
      <c r="W112" s="801"/>
      <c r="X112" s="801"/>
      <c r="Y112" s="801"/>
      <c r="Z112" s="801"/>
      <c r="AA112" s="801"/>
      <c r="AB112" s="801"/>
      <c r="AC112" s="801"/>
      <c r="AD112" s="801"/>
      <c r="AE112" s="801"/>
      <c r="AF112" s="475">
        <f>SUM(AF99:AF111)</f>
        <v>15</v>
      </c>
      <c r="AG112" s="476"/>
      <c r="AH112" s="477"/>
      <c r="AI112" s="477"/>
      <c r="AJ112" s="477"/>
    </row>
    <row r="114" spans="3:37" x14ac:dyDescent="0.5">
      <c r="N114" s="484"/>
      <c r="O114" s="485"/>
      <c r="P114" s="485"/>
      <c r="Q114" s="486"/>
      <c r="R114" s="484"/>
      <c r="S114" s="485"/>
      <c r="T114" s="453"/>
      <c r="U114" s="487"/>
      <c r="V114" s="484"/>
      <c r="W114" s="485"/>
      <c r="X114" s="453"/>
      <c r="Y114" s="487"/>
      <c r="Z114" s="484"/>
      <c r="AA114" s="485"/>
      <c r="AB114" s="485"/>
      <c r="AC114" s="487"/>
      <c r="AD114" s="484"/>
      <c r="AE114" s="487"/>
      <c r="AF114" s="488">
        <f>M101+AF112</f>
        <v>15</v>
      </c>
      <c r="AG114" s="489"/>
      <c r="AH114" s="485"/>
      <c r="AI114" s="485"/>
      <c r="AJ114" s="485"/>
    </row>
    <row r="122" spans="3:37" x14ac:dyDescent="0.5">
      <c r="C122" s="453">
        <f>4000/81</f>
        <v>49.382716049382715</v>
      </c>
      <c r="AK122" s="26"/>
    </row>
  </sheetData>
  <mergeCells count="119">
    <mergeCell ref="F1:AF1"/>
    <mergeCell ref="A1:D1"/>
    <mergeCell ref="I101:L101"/>
    <mergeCell ref="I102:L102"/>
    <mergeCell ref="I104:L104"/>
    <mergeCell ref="Q104:AE104"/>
    <mergeCell ref="Q102:AE102"/>
    <mergeCell ref="I103:L103"/>
    <mergeCell ref="Q103:AE103"/>
    <mergeCell ref="A66:A70"/>
    <mergeCell ref="A19:A22"/>
    <mergeCell ref="Q98:AE98"/>
    <mergeCell ref="Q99:AE99"/>
    <mergeCell ref="Q101:AE101"/>
    <mergeCell ref="A2:C2"/>
    <mergeCell ref="C82:D82"/>
    <mergeCell ref="A23:A25"/>
    <mergeCell ref="A26:A32"/>
    <mergeCell ref="A52:A58"/>
    <mergeCell ref="A59:A62"/>
    <mergeCell ref="A63:A65"/>
    <mergeCell ref="A33:A44"/>
    <mergeCell ref="A45:A51"/>
    <mergeCell ref="AG3:AG5"/>
    <mergeCell ref="AI3:AI5"/>
    <mergeCell ref="AH3:AH5"/>
    <mergeCell ref="AD4:AD5"/>
    <mergeCell ref="AE4:AE5"/>
    <mergeCell ref="A15:A18"/>
    <mergeCell ref="A3:A5"/>
    <mergeCell ref="B3:B5"/>
    <mergeCell ref="C3:C5"/>
    <mergeCell ref="A7:A14"/>
    <mergeCell ref="K4:K5"/>
    <mergeCell ref="L4:L5"/>
    <mergeCell ref="O4:O5"/>
    <mergeCell ref="P4:P5"/>
    <mergeCell ref="N3:Q3"/>
    <mergeCell ref="Q4:Q5"/>
    <mergeCell ref="D3:I3"/>
    <mergeCell ref="D4:E4"/>
    <mergeCell ref="F4:G4"/>
    <mergeCell ref="H4:I4"/>
    <mergeCell ref="N4:N5"/>
    <mergeCell ref="Y4:Y5"/>
    <mergeCell ref="Z3:AC3"/>
    <mergeCell ref="AA4:AA5"/>
    <mergeCell ref="AC4:AC5"/>
    <mergeCell ref="AD3:AE3"/>
    <mergeCell ref="V3:Y3"/>
    <mergeCell ref="AF3:AF5"/>
    <mergeCell ref="I112:L112"/>
    <mergeCell ref="Q111:AE111"/>
    <mergeCell ref="I109:L109"/>
    <mergeCell ref="I105:L105"/>
    <mergeCell ref="Q105:AE105"/>
    <mergeCell ref="I106:L106"/>
    <mergeCell ref="I108:L108"/>
    <mergeCell ref="Q108:AE108"/>
    <mergeCell ref="Q107:AE107"/>
    <mergeCell ref="Q106:AE106"/>
    <mergeCell ref="I111:L111"/>
    <mergeCell ref="Q110:AE110"/>
    <mergeCell ref="I107:L107"/>
    <mergeCell ref="Q109:AE109"/>
    <mergeCell ref="I110:L110"/>
    <mergeCell ref="Q112:AE112"/>
    <mergeCell ref="I100:L100"/>
    <mergeCell ref="R78:Y78"/>
    <mergeCell ref="Q97:AF97"/>
    <mergeCell ref="R79:Y79"/>
    <mergeCell ref="Q88:AF88"/>
    <mergeCell ref="G93:L97"/>
    <mergeCell ref="G88:L92"/>
    <mergeCell ref="G100:H100"/>
    <mergeCell ref="Q100:AE100"/>
    <mergeCell ref="Q90:AF90"/>
    <mergeCell ref="R3:U3"/>
    <mergeCell ref="R4:R5"/>
    <mergeCell ref="S4:S5"/>
    <mergeCell ref="T4:T5"/>
    <mergeCell ref="U4:U5"/>
    <mergeCell ref="V4:V5"/>
    <mergeCell ref="Q91:AF91"/>
    <mergeCell ref="Q93:AF93"/>
    <mergeCell ref="Q96:AF96"/>
    <mergeCell ref="Q92:AF92"/>
    <mergeCell ref="Q89:AF89"/>
    <mergeCell ref="M3:M5"/>
    <mergeCell ref="J3:L3"/>
    <mergeCell ref="J4:J5"/>
    <mergeCell ref="Q94:AF94"/>
    <mergeCell ref="Q95:AF95"/>
    <mergeCell ref="Z4:Z5"/>
    <mergeCell ref="AB4:AB5"/>
    <mergeCell ref="D2:AH2"/>
    <mergeCell ref="A71:A72"/>
    <mergeCell ref="G82:L82"/>
    <mergeCell ref="A93:B97"/>
    <mergeCell ref="A73:A76"/>
    <mergeCell ref="AF79:AJ79"/>
    <mergeCell ref="AF78:AJ78"/>
    <mergeCell ref="Q84:AF84"/>
    <mergeCell ref="A82:B82"/>
    <mergeCell ref="A83:B87"/>
    <mergeCell ref="Q85:AF85"/>
    <mergeCell ref="Q87:AF87"/>
    <mergeCell ref="A77:C77"/>
    <mergeCell ref="Q83:AF83"/>
    <mergeCell ref="AF80:AJ80"/>
    <mergeCell ref="A81:AF81"/>
    <mergeCell ref="Q86:AF86"/>
    <mergeCell ref="Q82:AF82"/>
    <mergeCell ref="E93:F97"/>
    <mergeCell ref="A88:B92"/>
    <mergeCell ref="E88:F92"/>
    <mergeCell ref="AJ3:AJ5"/>
    <mergeCell ref="W4:W5"/>
    <mergeCell ref="X4:X5"/>
  </mergeCells>
  <conditionalFormatting sqref="G3:G44 E3:E58 J13:K41 I13:I76 U7:U76 Y7:Y76">
    <cfRule type="cellIs" dxfId="7" priority="11" stopIfTrue="1" operator="equal">
      <formula>0</formula>
    </cfRule>
  </conditionalFormatting>
  <conditionalFormatting sqref="I3 I4:K4 J43:K44 J46:K61 J65:K76 M77 E77:E80 G77:G80 I77:K80 Q82:AE82 G82:G83 Q88:AE97 G98:G99 I98:K99 E99:E65534 G101:G103 H102:H103 G105:H105 G107:H110 I112:K65534 G113:G65534">
    <cfRule type="cellIs" dxfId="6" priority="13" stopIfTrue="1" operator="equal">
      <formula>0</formula>
    </cfRule>
  </conditionalFormatting>
  <conditionalFormatting sqref="I5 I6:K12">
    <cfRule type="cellIs" dxfId="5" priority="10" stopIfTrue="1" operator="equal">
      <formula>0</formula>
    </cfRule>
  </conditionalFormatting>
  <conditionalFormatting sqref="H10 L10 M7:M76">
    <cfRule type="cellIs" dxfId="4" priority="15" stopIfTrue="1" operator="equal">
      <formula>0</formula>
    </cfRule>
  </conditionalFormatting>
  <pageMargins left="0.7" right="0.7" top="0.75" bottom="0.75" header="0.3" footer="0.3"/>
  <pageSetup scale="36" orientation="landscape" r:id="rId1"/>
  <rowBreaks count="1" manualBreakCount="1">
    <brk id="80" max="33" man="1"/>
  </rowBreaks>
  <colBreaks count="1" manualBreakCount="1">
    <brk id="3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1"/>
  <sheetViews>
    <sheetView workbookViewId="0">
      <selection sqref="A1:C1"/>
    </sheetView>
  </sheetViews>
  <sheetFormatPr defaultRowHeight="16.899999999999999" x14ac:dyDescent="0.5"/>
  <cols>
    <col min="1" max="1" width="11" customWidth="1"/>
    <col min="2" max="2" width="12.1328125" customWidth="1"/>
    <col min="3" max="3" width="38.265625" customWidth="1"/>
    <col min="4" max="4" width="26" style="26" customWidth="1"/>
    <col min="5" max="5" width="6.265625" style="32" customWidth="1"/>
    <col min="6" max="6" width="30" style="26" customWidth="1"/>
    <col min="7" max="7" width="11.86328125" style="21" customWidth="1"/>
    <col min="8" max="8" width="29.73046875" style="26" customWidth="1"/>
    <col min="9" max="9" width="11" style="21" customWidth="1"/>
    <col min="10" max="10" width="14.265625" style="197" customWidth="1"/>
  </cols>
  <sheetData>
    <row r="1" spans="1:12" ht="40.5" customHeight="1" x14ac:dyDescent="0.45">
      <c r="A1" s="884" t="s">
        <v>78</v>
      </c>
      <c r="B1" s="884"/>
      <c r="C1" s="884"/>
      <c r="D1" s="885" t="s">
        <v>79</v>
      </c>
      <c r="E1" s="885"/>
      <c r="F1" s="885"/>
      <c r="G1" s="885"/>
      <c r="H1" s="885"/>
      <c r="I1" s="885"/>
      <c r="J1" s="885"/>
      <c r="K1" s="2"/>
      <c r="L1" s="2"/>
    </row>
    <row r="2" spans="1:12" ht="24" customHeight="1" x14ac:dyDescent="0.45">
      <c r="A2" s="35"/>
      <c r="B2" s="22"/>
      <c r="C2" s="22"/>
      <c r="D2" s="886" t="s">
        <v>80</v>
      </c>
      <c r="E2" s="887"/>
      <c r="F2" s="887"/>
      <c r="G2" s="887"/>
      <c r="H2" s="887"/>
      <c r="I2" s="887"/>
      <c r="J2" s="887"/>
      <c r="K2" s="1"/>
      <c r="L2" s="2"/>
    </row>
    <row r="3" spans="1:12" ht="26.25" customHeight="1" x14ac:dyDescent="0.45">
      <c r="A3" s="859" t="s">
        <v>2</v>
      </c>
      <c r="B3" s="862" t="s">
        <v>3</v>
      </c>
      <c r="C3" s="863" t="s">
        <v>81</v>
      </c>
      <c r="D3" s="866" t="s">
        <v>5</v>
      </c>
      <c r="E3" s="867"/>
      <c r="F3" s="867"/>
      <c r="G3" s="867"/>
      <c r="H3" s="867"/>
      <c r="I3" s="868"/>
      <c r="J3" s="888" t="s">
        <v>82</v>
      </c>
      <c r="K3" s="2"/>
      <c r="L3" s="2"/>
    </row>
    <row r="4" spans="1:12" ht="26.25" customHeight="1" x14ac:dyDescent="0.45">
      <c r="A4" s="860"/>
      <c r="B4" s="860"/>
      <c r="C4" s="864"/>
      <c r="D4" s="891" t="s">
        <v>83</v>
      </c>
      <c r="E4" s="858"/>
      <c r="F4" s="857" t="s">
        <v>18</v>
      </c>
      <c r="G4" s="858"/>
      <c r="H4" s="857" t="s">
        <v>84</v>
      </c>
      <c r="I4" s="858"/>
      <c r="J4" s="889"/>
      <c r="K4" s="2"/>
      <c r="L4" s="2"/>
    </row>
    <row r="5" spans="1:12" ht="15.4" x14ac:dyDescent="0.45">
      <c r="A5" s="861"/>
      <c r="B5" s="861"/>
      <c r="C5" s="860"/>
      <c r="D5" s="33" t="s">
        <v>23</v>
      </c>
      <c r="E5" s="68" t="s">
        <v>7</v>
      </c>
      <c r="F5" s="33" t="s">
        <v>23</v>
      </c>
      <c r="G5" s="68" t="s">
        <v>7</v>
      </c>
      <c r="H5" s="33" t="s">
        <v>23</v>
      </c>
      <c r="I5" s="68" t="s">
        <v>7</v>
      </c>
      <c r="J5" s="890"/>
      <c r="K5" s="2"/>
      <c r="L5" s="2"/>
    </row>
    <row r="6" spans="1:12" ht="24" customHeight="1" x14ac:dyDescent="0.45">
      <c r="A6" s="859" t="s">
        <v>27</v>
      </c>
      <c r="B6" s="73">
        <v>1</v>
      </c>
      <c r="C6" s="171" t="s">
        <v>85</v>
      </c>
      <c r="D6" s="20"/>
      <c r="E6" s="108">
        <f>ROUND((LEN(D6)/2),0)*2</f>
        <v>0</v>
      </c>
      <c r="F6" s="20" t="s">
        <v>86</v>
      </c>
      <c r="G6" s="85">
        <f>ROUND((LEN(F6)/2),0)*2</f>
        <v>4</v>
      </c>
      <c r="H6" s="29" t="s">
        <v>87</v>
      </c>
      <c r="I6" s="100">
        <f>ROUND((LEN(H6)/2),0)*2</f>
        <v>4</v>
      </c>
      <c r="J6" s="230">
        <f>E6+G6+I6</f>
        <v>8</v>
      </c>
      <c r="K6" s="2">
        <v>1</v>
      </c>
      <c r="L6" s="2"/>
    </row>
    <row r="7" spans="1:12" ht="24" customHeight="1" x14ac:dyDescent="0.45">
      <c r="A7" s="860"/>
      <c r="B7" s="5">
        <v>2</v>
      </c>
      <c r="C7" s="6" t="s">
        <v>88</v>
      </c>
      <c r="D7" s="18"/>
      <c r="E7" s="167">
        <f t="shared" ref="E7:E16" si="0">ROUND((LEN(D7)/2),0)*2</f>
        <v>0</v>
      </c>
      <c r="F7" s="18"/>
      <c r="G7" s="36">
        <f t="shared" ref="G7:G16" si="1">ROUND((LEN(F7)/2),0)*2</f>
        <v>0</v>
      </c>
      <c r="H7" s="27" t="s">
        <v>89</v>
      </c>
      <c r="I7" s="100">
        <f t="shared" ref="I7:I25" si="2">ROUND((LEN(H7)/2),0)*2</f>
        <v>4</v>
      </c>
      <c r="J7" s="231">
        <f t="shared" ref="J7:J62" si="3">E7+G7+I7</f>
        <v>4</v>
      </c>
      <c r="K7" s="2">
        <v>2</v>
      </c>
      <c r="L7" s="2"/>
    </row>
    <row r="8" spans="1:12" ht="24" customHeight="1" x14ac:dyDescent="0.45">
      <c r="A8" s="860"/>
      <c r="B8" s="74">
        <v>3</v>
      </c>
      <c r="C8" s="6" t="s">
        <v>90</v>
      </c>
      <c r="D8" s="18"/>
      <c r="E8" s="167"/>
      <c r="F8" s="18"/>
      <c r="G8" s="36">
        <f t="shared" si="1"/>
        <v>0</v>
      </c>
      <c r="H8" s="27" t="s">
        <v>91</v>
      </c>
      <c r="I8" s="100">
        <f t="shared" si="2"/>
        <v>2</v>
      </c>
      <c r="J8" s="231">
        <f t="shared" si="3"/>
        <v>2</v>
      </c>
      <c r="K8" s="2">
        <v>3</v>
      </c>
      <c r="L8" s="2"/>
    </row>
    <row r="9" spans="1:12" ht="24" customHeight="1" x14ac:dyDescent="0.45">
      <c r="A9" s="860"/>
      <c r="B9" s="74">
        <v>4</v>
      </c>
      <c r="C9" s="158" t="s">
        <v>92</v>
      </c>
      <c r="D9" s="193"/>
      <c r="E9" s="200"/>
      <c r="F9" s="169"/>
      <c r="G9" s="181"/>
      <c r="H9" s="169"/>
      <c r="I9" s="181"/>
      <c r="J9" s="232">
        <f t="shared" si="3"/>
        <v>0</v>
      </c>
      <c r="K9" s="2">
        <v>4</v>
      </c>
      <c r="L9" s="2"/>
    </row>
    <row r="10" spans="1:12" ht="24" customHeight="1" x14ac:dyDescent="0.45">
      <c r="A10" s="860"/>
      <c r="B10" s="5">
        <v>5</v>
      </c>
      <c r="C10" s="6" t="s">
        <v>93</v>
      </c>
      <c r="D10" s="18"/>
      <c r="E10" s="167">
        <f t="shared" si="0"/>
        <v>0</v>
      </c>
      <c r="F10" s="18" t="s">
        <v>94</v>
      </c>
      <c r="G10" s="36">
        <f t="shared" si="1"/>
        <v>4</v>
      </c>
      <c r="H10" s="27"/>
      <c r="I10" s="100">
        <f t="shared" si="2"/>
        <v>0</v>
      </c>
      <c r="J10" s="231">
        <f t="shared" si="3"/>
        <v>4</v>
      </c>
      <c r="K10" s="2">
        <v>5</v>
      </c>
      <c r="L10" s="2"/>
    </row>
    <row r="11" spans="1:12" ht="24" customHeight="1" x14ac:dyDescent="0.45">
      <c r="A11" s="860"/>
      <c r="B11" s="74">
        <v>6</v>
      </c>
      <c r="C11" s="6" t="s">
        <v>95</v>
      </c>
      <c r="D11" s="18"/>
      <c r="E11" s="167">
        <f t="shared" si="0"/>
        <v>0</v>
      </c>
      <c r="F11" s="18"/>
      <c r="G11" s="36">
        <f t="shared" si="1"/>
        <v>0</v>
      </c>
      <c r="H11" s="27" t="s">
        <v>96</v>
      </c>
      <c r="I11" s="100">
        <f t="shared" si="2"/>
        <v>2</v>
      </c>
      <c r="J11" s="231">
        <f t="shared" si="3"/>
        <v>2</v>
      </c>
      <c r="K11" s="2">
        <v>6</v>
      </c>
      <c r="L11" s="2"/>
    </row>
    <row r="12" spans="1:12" ht="24" customHeight="1" x14ac:dyDescent="0.45">
      <c r="A12" s="860"/>
      <c r="B12" s="74">
        <v>7</v>
      </c>
      <c r="C12" s="6" t="s">
        <v>97</v>
      </c>
      <c r="D12" s="18"/>
      <c r="E12" s="167">
        <f t="shared" si="0"/>
        <v>0</v>
      </c>
      <c r="F12" s="18" t="s">
        <v>98</v>
      </c>
      <c r="G12" s="36">
        <f t="shared" si="1"/>
        <v>4</v>
      </c>
      <c r="H12" s="27" t="s">
        <v>99</v>
      </c>
      <c r="I12" s="100">
        <f t="shared" si="2"/>
        <v>2</v>
      </c>
      <c r="J12" s="231">
        <f t="shared" si="3"/>
        <v>6</v>
      </c>
      <c r="K12" s="2">
        <v>7</v>
      </c>
      <c r="L12" s="2"/>
    </row>
    <row r="13" spans="1:12" ht="24" customHeight="1" x14ac:dyDescent="0.45">
      <c r="A13" s="860"/>
      <c r="B13" s="5">
        <v>8</v>
      </c>
      <c r="C13" s="6" t="s">
        <v>100</v>
      </c>
      <c r="D13" s="18"/>
      <c r="E13" s="167">
        <f t="shared" si="0"/>
        <v>0</v>
      </c>
      <c r="F13" s="18"/>
      <c r="G13" s="36">
        <f t="shared" si="1"/>
        <v>0</v>
      </c>
      <c r="H13" s="27" t="s">
        <v>101</v>
      </c>
      <c r="I13" s="100">
        <f t="shared" si="2"/>
        <v>4</v>
      </c>
      <c r="J13" s="231">
        <f t="shared" si="3"/>
        <v>4</v>
      </c>
      <c r="K13" s="2">
        <v>8</v>
      </c>
      <c r="L13" s="2"/>
    </row>
    <row r="14" spans="1:12" ht="24" customHeight="1" x14ac:dyDescent="0.45">
      <c r="A14" s="860"/>
      <c r="B14" s="74">
        <v>9</v>
      </c>
      <c r="C14" s="6" t="s">
        <v>102</v>
      </c>
      <c r="D14" s="18"/>
      <c r="E14" s="167">
        <f t="shared" si="0"/>
        <v>0</v>
      </c>
      <c r="F14" s="18" t="s">
        <v>103</v>
      </c>
      <c r="G14" s="36">
        <f t="shared" si="1"/>
        <v>2</v>
      </c>
      <c r="H14" s="27" t="s">
        <v>104</v>
      </c>
      <c r="I14" s="100">
        <f t="shared" si="2"/>
        <v>4</v>
      </c>
      <c r="J14" s="231">
        <f t="shared" si="3"/>
        <v>6</v>
      </c>
      <c r="K14" s="2"/>
      <c r="L14" s="2"/>
    </row>
    <row r="15" spans="1:12" ht="24" customHeight="1" x14ac:dyDescent="0.45">
      <c r="A15" s="860"/>
      <c r="B15" s="74">
        <v>10</v>
      </c>
      <c r="C15" s="6" t="s">
        <v>105</v>
      </c>
      <c r="D15" s="18"/>
      <c r="E15" s="167">
        <f t="shared" si="0"/>
        <v>0</v>
      </c>
      <c r="F15" s="18" t="s">
        <v>106</v>
      </c>
      <c r="G15" s="36">
        <f t="shared" si="1"/>
        <v>4</v>
      </c>
      <c r="H15" s="27"/>
      <c r="I15" s="100">
        <f t="shared" si="2"/>
        <v>0</v>
      </c>
      <c r="J15" s="231">
        <f t="shared" si="3"/>
        <v>4</v>
      </c>
      <c r="K15" s="2"/>
      <c r="L15" s="2"/>
    </row>
    <row r="16" spans="1:12" ht="24" customHeight="1" x14ac:dyDescent="0.45">
      <c r="A16" s="865"/>
      <c r="B16" s="7">
        <v>11</v>
      </c>
      <c r="C16" s="8" t="s">
        <v>107</v>
      </c>
      <c r="D16" s="23"/>
      <c r="E16" s="109">
        <f t="shared" si="0"/>
        <v>0</v>
      </c>
      <c r="F16" s="23" t="s">
        <v>101</v>
      </c>
      <c r="G16" s="37">
        <f t="shared" si="1"/>
        <v>4</v>
      </c>
      <c r="H16" s="30"/>
      <c r="I16" s="192">
        <f t="shared" si="2"/>
        <v>0</v>
      </c>
      <c r="J16" s="233">
        <f t="shared" si="3"/>
        <v>4</v>
      </c>
      <c r="K16" s="2"/>
      <c r="L16" s="2"/>
    </row>
    <row r="17" spans="1:12" ht="24" customHeight="1" x14ac:dyDescent="0.45">
      <c r="A17" s="859" t="s">
        <v>28</v>
      </c>
      <c r="B17" s="207">
        <v>12</v>
      </c>
      <c r="C17" s="10" t="s">
        <v>108</v>
      </c>
      <c r="D17" s="20"/>
      <c r="E17" s="108"/>
      <c r="F17" s="20"/>
      <c r="G17" s="85"/>
      <c r="H17" s="29" t="s">
        <v>109</v>
      </c>
      <c r="I17" s="101">
        <f t="shared" si="2"/>
        <v>6</v>
      </c>
      <c r="J17" s="230">
        <f t="shared" si="3"/>
        <v>6</v>
      </c>
      <c r="K17" s="2">
        <v>10</v>
      </c>
      <c r="L17" s="2"/>
    </row>
    <row r="18" spans="1:12" ht="24" customHeight="1" x14ac:dyDescent="0.45">
      <c r="A18" s="860"/>
      <c r="B18" s="205">
        <v>13</v>
      </c>
      <c r="C18" s="6" t="s">
        <v>110</v>
      </c>
      <c r="D18" s="18"/>
      <c r="E18" s="167"/>
      <c r="F18" s="18"/>
      <c r="G18" s="36"/>
      <c r="H18" s="27" t="s">
        <v>111</v>
      </c>
      <c r="I18" s="100">
        <f t="shared" si="2"/>
        <v>4</v>
      </c>
      <c r="J18" s="231">
        <f t="shared" si="3"/>
        <v>4</v>
      </c>
      <c r="K18" s="2"/>
      <c r="L18" s="2"/>
    </row>
    <row r="19" spans="1:12" ht="24" customHeight="1" x14ac:dyDescent="0.45">
      <c r="A19" s="860"/>
      <c r="B19" s="174">
        <v>14</v>
      </c>
      <c r="C19" s="15" t="s">
        <v>112</v>
      </c>
      <c r="D19" s="18"/>
      <c r="E19" s="167"/>
      <c r="F19" s="18"/>
      <c r="G19" s="36"/>
      <c r="H19" s="27"/>
      <c r="I19" s="100">
        <f t="shared" si="2"/>
        <v>0</v>
      </c>
      <c r="J19" s="231">
        <f t="shared" si="3"/>
        <v>0</v>
      </c>
      <c r="K19" s="2"/>
      <c r="L19" s="2"/>
    </row>
    <row r="20" spans="1:12" ht="24" customHeight="1" x14ac:dyDescent="0.45">
      <c r="A20" s="860"/>
      <c r="B20" s="208">
        <v>15</v>
      </c>
      <c r="C20" s="16" t="s">
        <v>113</v>
      </c>
      <c r="D20" s="23"/>
      <c r="E20" s="109"/>
      <c r="F20" s="23"/>
      <c r="G20" s="37"/>
      <c r="H20" s="30"/>
      <c r="I20" s="192">
        <f t="shared" si="2"/>
        <v>0</v>
      </c>
      <c r="J20" s="233">
        <f t="shared" si="3"/>
        <v>0</v>
      </c>
      <c r="K20" s="2">
        <v>11</v>
      </c>
      <c r="L20" s="2"/>
    </row>
    <row r="21" spans="1:12" ht="24" customHeight="1" x14ac:dyDescent="0.45">
      <c r="A21" s="859" t="s">
        <v>29</v>
      </c>
      <c r="B21" s="170">
        <v>16</v>
      </c>
      <c r="C21" s="4" t="s">
        <v>114</v>
      </c>
      <c r="D21" s="20"/>
      <c r="E21" s="108"/>
      <c r="F21" s="20"/>
      <c r="G21" s="85"/>
      <c r="H21" s="29" t="s">
        <v>115</v>
      </c>
      <c r="I21" s="101">
        <f t="shared" si="2"/>
        <v>4</v>
      </c>
      <c r="J21" s="230">
        <f t="shared" si="3"/>
        <v>4</v>
      </c>
      <c r="K21" s="2">
        <v>13</v>
      </c>
      <c r="L21" s="2"/>
    </row>
    <row r="22" spans="1:12" ht="24" customHeight="1" x14ac:dyDescent="0.45">
      <c r="A22" s="860"/>
      <c r="B22" s="174">
        <v>17</v>
      </c>
      <c r="C22" s="6" t="s">
        <v>116</v>
      </c>
      <c r="D22" s="18"/>
      <c r="E22" s="167"/>
      <c r="F22" s="18"/>
      <c r="G22" s="36"/>
      <c r="H22" s="27" t="s">
        <v>117</v>
      </c>
      <c r="I22" s="100">
        <f t="shared" si="2"/>
        <v>6</v>
      </c>
      <c r="J22" s="231">
        <f t="shared" si="3"/>
        <v>6</v>
      </c>
      <c r="K22" s="2">
        <v>14</v>
      </c>
      <c r="L22" s="2"/>
    </row>
    <row r="23" spans="1:12" ht="24" customHeight="1" x14ac:dyDescent="0.45">
      <c r="A23" s="861"/>
      <c r="B23" s="206">
        <v>18</v>
      </c>
      <c r="C23" s="8" t="s">
        <v>118</v>
      </c>
      <c r="D23" s="34"/>
      <c r="E23" s="109"/>
      <c r="F23" s="175"/>
      <c r="G23" s="37"/>
      <c r="H23" s="30"/>
      <c r="I23" s="168">
        <f t="shared" si="2"/>
        <v>0</v>
      </c>
      <c r="J23" s="233">
        <f t="shared" si="3"/>
        <v>0</v>
      </c>
      <c r="K23" s="2">
        <v>15</v>
      </c>
      <c r="L23" s="2"/>
    </row>
    <row r="24" spans="1:12" ht="24" customHeight="1" x14ac:dyDescent="0.45">
      <c r="A24" s="860" t="s">
        <v>119</v>
      </c>
      <c r="B24" s="170">
        <v>19</v>
      </c>
      <c r="C24" s="4" t="s">
        <v>120</v>
      </c>
      <c r="D24" s="173"/>
      <c r="E24" s="108"/>
      <c r="F24" s="177"/>
      <c r="G24" s="85"/>
      <c r="H24" s="29" t="s">
        <v>121</v>
      </c>
      <c r="I24" s="101">
        <f t="shared" si="2"/>
        <v>6</v>
      </c>
      <c r="J24" s="230">
        <f t="shared" si="3"/>
        <v>6</v>
      </c>
      <c r="K24" s="2"/>
      <c r="L24" s="2"/>
    </row>
    <row r="25" spans="1:12" ht="24" customHeight="1" x14ac:dyDescent="0.45">
      <c r="A25" s="861"/>
      <c r="B25" s="172">
        <v>20</v>
      </c>
      <c r="C25" s="8" t="s">
        <v>122</v>
      </c>
      <c r="D25" s="34"/>
      <c r="E25" s="109"/>
      <c r="F25" s="30"/>
      <c r="G25" s="37"/>
      <c r="H25" s="30" t="s">
        <v>123</v>
      </c>
      <c r="I25" s="168">
        <f t="shared" si="2"/>
        <v>4</v>
      </c>
      <c r="J25" s="233">
        <f t="shared" si="3"/>
        <v>4</v>
      </c>
      <c r="K25" s="2">
        <v>17</v>
      </c>
      <c r="L25" s="2"/>
    </row>
    <row r="26" spans="1:12" ht="24" customHeight="1" x14ac:dyDescent="0.45">
      <c r="A26" s="859" t="s">
        <v>31</v>
      </c>
      <c r="B26" s="207">
        <v>21</v>
      </c>
      <c r="C26" s="10" t="s">
        <v>124</v>
      </c>
      <c r="D26" s="20"/>
      <c r="E26" s="100">
        <f>ROUND((LEN(D26)/2),0)*2</f>
        <v>0</v>
      </c>
      <c r="F26" s="20" t="s">
        <v>125</v>
      </c>
      <c r="G26" s="100">
        <f t="shared" ref="G26:G31" si="4">ROUND((LEN(F26)/2),0)*2</f>
        <v>6</v>
      </c>
      <c r="H26" s="29"/>
      <c r="I26" s="100">
        <f t="shared" ref="I26:I33" si="5">ROUND((LEN(H26)/2),0)*2</f>
        <v>0</v>
      </c>
      <c r="J26" s="230">
        <f t="shared" si="3"/>
        <v>6</v>
      </c>
      <c r="K26" s="2">
        <v>18</v>
      </c>
      <c r="L26" s="2"/>
    </row>
    <row r="27" spans="1:12" ht="24" customHeight="1" x14ac:dyDescent="0.45">
      <c r="A27" s="860"/>
      <c r="B27" s="205">
        <v>22</v>
      </c>
      <c r="C27" s="6" t="s">
        <v>126</v>
      </c>
      <c r="D27" s="18"/>
      <c r="E27" s="100">
        <f t="shared" ref="E27:E32" si="6">ROUND((LEN(D27)/2),0)*2</f>
        <v>0</v>
      </c>
      <c r="F27" s="18" t="s">
        <v>127</v>
      </c>
      <c r="G27" s="100">
        <f t="shared" si="4"/>
        <v>6</v>
      </c>
      <c r="H27" s="27" t="s">
        <v>128</v>
      </c>
      <c r="I27" s="100">
        <f t="shared" si="5"/>
        <v>4</v>
      </c>
      <c r="J27" s="231">
        <f t="shared" si="3"/>
        <v>10</v>
      </c>
      <c r="K27" s="2">
        <v>19</v>
      </c>
      <c r="L27" s="2"/>
    </row>
    <row r="28" spans="1:12" ht="24" customHeight="1" x14ac:dyDescent="0.45">
      <c r="A28" s="860"/>
      <c r="B28" s="174">
        <v>23</v>
      </c>
      <c r="C28" s="6" t="s">
        <v>129</v>
      </c>
      <c r="D28" s="18"/>
      <c r="E28" s="100">
        <f t="shared" si="6"/>
        <v>0</v>
      </c>
      <c r="F28" s="18" t="s">
        <v>130</v>
      </c>
      <c r="G28" s="100">
        <f t="shared" si="4"/>
        <v>6</v>
      </c>
      <c r="H28" s="27" t="s">
        <v>86</v>
      </c>
      <c r="I28" s="100">
        <f t="shared" si="5"/>
        <v>4</v>
      </c>
      <c r="J28" s="231">
        <f t="shared" si="3"/>
        <v>10</v>
      </c>
      <c r="K28" s="2">
        <v>20</v>
      </c>
      <c r="L28" s="2"/>
    </row>
    <row r="29" spans="1:12" ht="24" customHeight="1" x14ac:dyDescent="0.45">
      <c r="A29" s="860"/>
      <c r="B29" s="205">
        <v>24</v>
      </c>
      <c r="C29" s="6" t="s">
        <v>131</v>
      </c>
      <c r="D29" s="18"/>
      <c r="E29" s="100">
        <f t="shared" si="6"/>
        <v>0</v>
      </c>
      <c r="F29" s="18" t="s">
        <v>132</v>
      </c>
      <c r="G29" s="100">
        <f t="shared" si="4"/>
        <v>4</v>
      </c>
      <c r="H29" s="27" t="s">
        <v>133</v>
      </c>
      <c r="I29" s="100">
        <f t="shared" si="5"/>
        <v>4</v>
      </c>
      <c r="J29" s="231">
        <f t="shared" si="3"/>
        <v>8</v>
      </c>
      <c r="K29" s="2">
        <v>21</v>
      </c>
      <c r="L29" s="2"/>
    </row>
    <row r="30" spans="1:12" ht="24" customHeight="1" x14ac:dyDescent="0.45">
      <c r="A30" s="860"/>
      <c r="B30" s="205">
        <v>25</v>
      </c>
      <c r="C30" s="6" t="s">
        <v>134</v>
      </c>
      <c r="D30" s="18"/>
      <c r="E30" s="100">
        <f t="shared" si="6"/>
        <v>0</v>
      </c>
      <c r="F30" s="18"/>
      <c r="G30" s="100">
        <f t="shared" si="4"/>
        <v>0</v>
      </c>
      <c r="H30" s="27" t="s">
        <v>132</v>
      </c>
      <c r="I30" s="100">
        <f t="shared" si="5"/>
        <v>4</v>
      </c>
      <c r="J30" s="231">
        <f t="shared" si="3"/>
        <v>4</v>
      </c>
      <c r="K30" s="2">
        <v>22</v>
      </c>
      <c r="L30" s="2"/>
    </row>
    <row r="31" spans="1:12" ht="24" customHeight="1" x14ac:dyDescent="0.45">
      <c r="A31" s="860"/>
      <c r="B31" s="174">
        <v>26</v>
      </c>
      <c r="C31" s="6" t="s">
        <v>135</v>
      </c>
      <c r="D31" s="18"/>
      <c r="E31" s="100"/>
      <c r="F31" s="18"/>
      <c r="G31" s="100">
        <f t="shared" si="4"/>
        <v>0</v>
      </c>
      <c r="H31" s="27" t="s">
        <v>136</v>
      </c>
      <c r="I31" s="100">
        <f t="shared" si="5"/>
        <v>4</v>
      </c>
      <c r="J31" s="231">
        <f t="shared" si="3"/>
        <v>4</v>
      </c>
      <c r="K31" s="2">
        <v>24</v>
      </c>
      <c r="L31" s="2"/>
    </row>
    <row r="32" spans="1:12" ht="24" customHeight="1" x14ac:dyDescent="0.45">
      <c r="A32" s="861"/>
      <c r="B32" s="206">
        <v>27</v>
      </c>
      <c r="C32" s="8" t="s">
        <v>137</v>
      </c>
      <c r="D32" s="30"/>
      <c r="E32" s="168">
        <f t="shared" si="6"/>
        <v>0</v>
      </c>
      <c r="F32" s="23"/>
      <c r="G32" s="37"/>
      <c r="H32" s="23" t="s">
        <v>91</v>
      </c>
      <c r="I32" s="168">
        <f t="shared" si="5"/>
        <v>2</v>
      </c>
      <c r="J32" s="233">
        <f t="shared" si="3"/>
        <v>2</v>
      </c>
      <c r="K32" s="2">
        <v>25</v>
      </c>
      <c r="L32" s="2"/>
    </row>
    <row r="33" spans="1:12" ht="24" customHeight="1" x14ac:dyDescent="0.45">
      <c r="A33" s="860" t="s">
        <v>32</v>
      </c>
      <c r="B33" s="207">
        <v>28</v>
      </c>
      <c r="C33" s="10" t="s">
        <v>138</v>
      </c>
      <c r="D33" s="19"/>
      <c r="E33" s="92">
        <f>ROUND((LEN(D33)/2),0)*2</f>
        <v>0</v>
      </c>
      <c r="F33" s="19"/>
      <c r="G33" s="92">
        <f>ROUND((LEN(F33)/2),0)*2</f>
        <v>0</v>
      </c>
      <c r="H33" s="28" t="s">
        <v>139</v>
      </c>
      <c r="I33" s="92">
        <f t="shared" si="5"/>
        <v>4</v>
      </c>
      <c r="J33" s="234">
        <f t="shared" si="3"/>
        <v>4</v>
      </c>
      <c r="K33" s="2">
        <v>27</v>
      </c>
      <c r="L33" s="2"/>
    </row>
    <row r="34" spans="1:12" ht="24" customHeight="1" x14ac:dyDescent="0.45">
      <c r="A34" s="860"/>
      <c r="B34" s="174">
        <v>29</v>
      </c>
      <c r="C34" s="6" t="s">
        <v>140</v>
      </c>
      <c r="D34" s="18"/>
      <c r="E34" s="92">
        <f t="shared" ref="E34:E43" si="7">ROUND((LEN(D34)/2),0)*2</f>
        <v>0</v>
      </c>
      <c r="F34" s="18"/>
      <c r="G34" s="92">
        <f t="shared" ref="G34:G44" si="8">ROUND((LEN(F34)/2),0)*2</f>
        <v>0</v>
      </c>
      <c r="H34" s="27"/>
      <c r="I34" s="92">
        <f t="shared" ref="I34:I44" si="9">ROUND((LEN(H34)/2),0)*2</f>
        <v>0</v>
      </c>
      <c r="J34" s="231">
        <f t="shared" si="3"/>
        <v>0</v>
      </c>
      <c r="K34" s="2">
        <v>28</v>
      </c>
      <c r="L34" s="2"/>
    </row>
    <row r="35" spans="1:12" ht="24" customHeight="1" x14ac:dyDescent="0.45">
      <c r="A35" s="860"/>
      <c r="B35" s="205">
        <v>30</v>
      </c>
      <c r="C35" s="6" t="s">
        <v>141</v>
      </c>
      <c r="D35" s="18"/>
      <c r="E35" s="92">
        <f t="shared" si="7"/>
        <v>0</v>
      </c>
      <c r="F35" s="18"/>
      <c r="G35" s="92">
        <f t="shared" si="8"/>
        <v>0</v>
      </c>
      <c r="H35" s="27" t="s">
        <v>142</v>
      </c>
      <c r="I35" s="92">
        <f t="shared" si="9"/>
        <v>4</v>
      </c>
      <c r="J35" s="231">
        <f t="shared" si="3"/>
        <v>4</v>
      </c>
      <c r="K35" s="2">
        <v>29</v>
      </c>
      <c r="L35" s="2"/>
    </row>
    <row r="36" spans="1:12" ht="24" customHeight="1" x14ac:dyDescent="0.45">
      <c r="A36" s="860"/>
      <c r="B36" s="205">
        <v>31</v>
      </c>
      <c r="C36" s="6" t="s">
        <v>143</v>
      </c>
      <c r="D36" s="18"/>
      <c r="E36" s="92">
        <f t="shared" si="7"/>
        <v>0</v>
      </c>
      <c r="F36" s="18" t="s">
        <v>144</v>
      </c>
      <c r="G36" s="92">
        <f t="shared" si="8"/>
        <v>4</v>
      </c>
      <c r="H36" s="27"/>
      <c r="I36" s="92">
        <f t="shared" si="9"/>
        <v>0</v>
      </c>
      <c r="J36" s="231">
        <f t="shared" si="3"/>
        <v>4</v>
      </c>
      <c r="K36" s="2">
        <v>30</v>
      </c>
      <c r="L36" s="2"/>
    </row>
    <row r="37" spans="1:12" ht="24" customHeight="1" x14ac:dyDescent="0.45">
      <c r="A37" s="860"/>
      <c r="B37" s="174">
        <v>32</v>
      </c>
      <c r="C37" s="6" t="s">
        <v>145</v>
      </c>
      <c r="D37" s="18"/>
      <c r="E37" s="92">
        <f t="shared" si="7"/>
        <v>0</v>
      </c>
      <c r="F37" s="18"/>
      <c r="G37" s="92">
        <f t="shared" si="8"/>
        <v>0</v>
      </c>
      <c r="H37" s="27" t="s">
        <v>103</v>
      </c>
      <c r="I37" s="92">
        <f t="shared" si="9"/>
        <v>2</v>
      </c>
      <c r="J37" s="231">
        <f t="shared" si="3"/>
        <v>2</v>
      </c>
      <c r="K37" s="2">
        <v>31</v>
      </c>
      <c r="L37" s="2"/>
    </row>
    <row r="38" spans="1:12" ht="24" customHeight="1" x14ac:dyDescent="0.45">
      <c r="A38" s="860"/>
      <c r="B38" s="205">
        <v>33</v>
      </c>
      <c r="C38" s="6" t="s">
        <v>146</v>
      </c>
      <c r="D38" s="18"/>
      <c r="E38" s="92">
        <f t="shared" si="7"/>
        <v>0</v>
      </c>
      <c r="F38" s="18" t="s">
        <v>147</v>
      </c>
      <c r="G38" s="92">
        <f t="shared" si="8"/>
        <v>4</v>
      </c>
      <c r="H38" s="27"/>
      <c r="I38" s="92">
        <f t="shared" si="9"/>
        <v>0</v>
      </c>
      <c r="J38" s="231">
        <f t="shared" si="3"/>
        <v>4</v>
      </c>
      <c r="K38" s="2">
        <v>32</v>
      </c>
      <c r="L38" s="2"/>
    </row>
    <row r="39" spans="1:12" ht="24" customHeight="1" x14ac:dyDescent="0.45">
      <c r="A39" s="860"/>
      <c r="B39" s="205">
        <v>34</v>
      </c>
      <c r="C39" s="6" t="s">
        <v>148</v>
      </c>
      <c r="D39" s="18"/>
      <c r="E39" s="92">
        <f t="shared" si="7"/>
        <v>0</v>
      </c>
      <c r="F39" s="18" t="s">
        <v>149</v>
      </c>
      <c r="G39" s="92">
        <f t="shared" si="8"/>
        <v>4</v>
      </c>
      <c r="H39" s="27"/>
      <c r="I39" s="92">
        <f t="shared" si="9"/>
        <v>0</v>
      </c>
      <c r="J39" s="231">
        <f t="shared" si="3"/>
        <v>4</v>
      </c>
      <c r="K39" s="2">
        <v>33</v>
      </c>
      <c r="L39" s="2"/>
    </row>
    <row r="40" spans="1:12" ht="24" customHeight="1" x14ac:dyDescent="0.45">
      <c r="A40" s="860"/>
      <c r="B40" s="174">
        <v>35</v>
      </c>
      <c r="C40" s="6" t="s">
        <v>150</v>
      </c>
      <c r="D40" s="18"/>
      <c r="E40" s="92">
        <f t="shared" si="7"/>
        <v>0</v>
      </c>
      <c r="F40" s="18" t="s">
        <v>151</v>
      </c>
      <c r="G40" s="92">
        <f t="shared" si="8"/>
        <v>2</v>
      </c>
      <c r="H40" s="27" t="s">
        <v>152</v>
      </c>
      <c r="I40" s="92">
        <f t="shared" si="9"/>
        <v>4</v>
      </c>
      <c r="J40" s="231">
        <f t="shared" si="3"/>
        <v>6</v>
      </c>
      <c r="K40" s="2">
        <v>34</v>
      </c>
      <c r="L40" s="2"/>
    </row>
    <row r="41" spans="1:12" ht="24" customHeight="1" x14ac:dyDescent="0.45">
      <c r="A41" s="860"/>
      <c r="B41" s="205">
        <v>36</v>
      </c>
      <c r="C41" s="6" t="s">
        <v>153</v>
      </c>
      <c r="D41" s="18"/>
      <c r="E41" s="92">
        <f t="shared" si="7"/>
        <v>0</v>
      </c>
      <c r="F41" s="18" t="s">
        <v>154</v>
      </c>
      <c r="G41" s="92">
        <f t="shared" si="8"/>
        <v>4</v>
      </c>
      <c r="H41" s="27"/>
      <c r="I41" s="92">
        <f t="shared" si="9"/>
        <v>0</v>
      </c>
      <c r="J41" s="231">
        <f t="shared" si="3"/>
        <v>4</v>
      </c>
      <c r="K41" s="2">
        <v>35</v>
      </c>
      <c r="L41" s="2"/>
    </row>
    <row r="42" spans="1:12" ht="24" customHeight="1" x14ac:dyDescent="0.45">
      <c r="A42" s="860"/>
      <c r="B42" s="205">
        <v>37</v>
      </c>
      <c r="C42" s="6" t="s">
        <v>155</v>
      </c>
      <c r="D42" s="18"/>
      <c r="E42" s="92">
        <f t="shared" si="7"/>
        <v>0</v>
      </c>
      <c r="F42" s="18" t="s">
        <v>91</v>
      </c>
      <c r="G42" s="92">
        <f t="shared" si="8"/>
        <v>2</v>
      </c>
      <c r="H42" s="27" t="s">
        <v>106</v>
      </c>
      <c r="I42" s="92">
        <f t="shared" si="9"/>
        <v>4</v>
      </c>
      <c r="J42" s="231">
        <f t="shared" si="3"/>
        <v>6</v>
      </c>
      <c r="K42" s="2">
        <v>36</v>
      </c>
      <c r="L42" s="2"/>
    </row>
    <row r="43" spans="1:12" ht="24" customHeight="1" x14ac:dyDescent="0.45">
      <c r="A43" s="860"/>
      <c r="B43" s="174">
        <v>38</v>
      </c>
      <c r="C43" s="6" t="s">
        <v>156</v>
      </c>
      <c r="D43" s="18"/>
      <c r="E43" s="92">
        <f t="shared" si="7"/>
        <v>0</v>
      </c>
      <c r="F43" s="18"/>
      <c r="G43" s="92">
        <f t="shared" si="8"/>
        <v>0</v>
      </c>
      <c r="H43" s="176" t="s">
        <v>157</v>
      </c>
      <c r="I43" s="92">
        <f t="shared" si="9"/>
        <v>4</v>
      </c>
      <c r="J43" s="231">
        <f t="shared" si="3"/>
        <v>4</v>
      </c>
      <c r="K43" s="2"/>
      <c r="L43" s="2"/>
    </row>
    <row r="44" spans="1:12" ht="24" customHeight="1" x14ac:dyDescent="0.45">
      <c r="A44" s="861"/>
      <c r="B44" s="208">
        <v>39</v>
      </c>
      <c r="C44" s="8" t="s">
        <v>158</v>
      </c>
      <c r="D44" s="23"/>
      <c r="E44" s="92"/>
      <c r="F44" s="23" t="s">
        <v>159</v>
      </c>
      <c r="G44" s="92">
        <f t="shared" si="8"/>
        <v>2</v>
      </c>
      <c r="H44" s="34"/>
      <c r="I44" s="92">
        <f t="shared" si="9"/>
        <v>0</v>
      </c>
      <c r="J44" s="233">
        <f t="shared" si="3"/>
        <v>2</v>
      </c>
      <c r="K44" s="2">
        <v>37</v>
      </c>
      <c r="L44" s="2"/>
    </row>
    <row r="45" spans="1:12" ht="24" customHeight="1" x14ac:dyDescent="0.45">
      <c r="A45" s="859" t="s">
        <v>33</v>
      </c>
      <c r="B45" s="170">
        <v>40</v>
      </c>
      <c r="C45" s="4" t="s">
        <v>160</v>
      </c>
      <c r="D45" s="20"/>
      <c r="E45" s="93"/>
      <c r="F45" s="20"/>
      <c r="G45" s="72"/>
      <c r="H45" s="29" t="s">
        <v>161</v>
      </c>
      <c r="I45" s="203" t="s">
        <v>162</v>
      </c>
      <c r="J45" s="230">
        <f t="shared" si="3"/>
        <v>4</v>
      </c>
      <c r="K45" s="2">
        <v>38</v>
      </c>
      <c r="L45" s="2"/>
    </row>
    <row r="46" spans="1:12" ht="24" customHeight="1" x14ac:dyDescent="0.45">
      <c r="A46" s="860"/>
      <c r="B46" s="174">
        <v>41</v>
      </c>
      <c r="C46" s="6" t="s">
        <v>163</v>
      </c>
      <c r="D46" s="179"/>
      <c r="E46" s="75"/>
      <c r="F46" s="18"/>
      <c r="G46" s="76"/>
      <c r="H46" s="27" t="s">
        <v>164</v>
      </c>
      <c r="I46" s="201" t="s">
        <v>159</v>
      </c>
      <c r="J46" s="231">
        <f t="shared" si="3"/>
        <v>2</v>
      </c>
      <c r="K46" s="2">
        <v>39</v>
      </c>
      <c r="L46" s="2"/>
    </row>
    <row r="47" spans="1:12" ht="24" customHeight="1" x14ac:dyDescent="0.45">
      <c r="A47" s="860"/>
      <c r="B47" s="205">
        <v>42</v>
      </c>
      <c r="C47" s="6" t="s">
        <v>165</v>
      </c>
      <c r="D47" s="18"/>
      <c r="E47" s="75"/>
      <c r="F47" s="18"/>
      <c r="G47" s="76"/>
      <c r="H47" s="27"/>
      <c r="I47" s="201">
        <f t="shared" ref="I47:I62" si="10">ROUND((LEN(H47)/2),0)*2</f>
        <v>0</v>
      </c>
      <c r="J47" s="231">
        <f t="shared" si="3"/>
        <v>0</v>
      </c>
      <c r="K47" s="2">
        <v>40</v>
      </c>
      <c r="L47" s="2"/>
    </row>
    <row r="48" spans="1:12" ht="24" customHeight="1" x14ac:dyDescent="0.45">
      <c r="A48" s="860"/>
      <c r="B48" s="205">
        <v>43</v>
      </c>
      <c r="C48" s="6" t="s">
        <v>166</v>
      </c>
      <c r="D48" s="18"/>
      <c r="E48" s="75"/>
      <c r="F48" s="18"/>
      <c r="G48" s="76"/>
      <c r="H48" s="27" t="s">
        <v>167</v>
      </c>
      <c r="I48" s="201">
        <f t="shared" si="10"/>
        <v>2</v>
      </c>
      <c r="J48" s="231">
        <f t="shared" si="3"/>
        <v>2</v>
      </c>
      <c r="K48" s="2">
        <v>41</v>
      </c>
      <c r="L48" s="2"/>
    </row>
    <row r="49" spans="1:15" ht="24" customHeight="1" x14ac:dyDescent="0.45">
      <c r="A49" s="860"/>
      <c r="B49" s="174">
        <v>44</v>
      </c>
      <c r="C49" s="6" t="s">
        <v>168</v>
      </c>
      <c r="D49" s="18"/>
      <c r="E49" s="75"/>
      <c r="F49" s="18"/>
      <c r="G49" s="76"/>
      <c r="H49" s="27" t="s">
        <v>103</v>
      </c>
      <c r="I49" s="201">
        <f t="shared" si="10"/>
        <v>2</v>
      </c>
      <c r="J49" s="231">
        <f t="shared" si="3"/>
        <v>2</v>
      </c>
      <c r="K49" s="2">
        <v>42</v>
      </c>
      <c r="L49" s="2"/>
    </row>
    <row r="50" spans="1:15" ht="24" customHeight="1" x14ac:dyDescent="0.45">
      <c r="A50" s="860"/>
      <c r="B50" s="205">
        <v>45</v>
      </c>
      <c r="C50" s="158" t="s">
        <v>169</v>
      </c>
      <c r="D50" s="169"/>
      <c r="E50" s="181"/>
      <c r="F50" s="169"/>
      <c r="G50" s="181"/>
      <c r="H50" s="169"/>
      <c r="I50" s="181"/>
      <c r="J50" s="232">
        <f t="shared" si="3"/>
        <v>0</v>
      </c>
      <c r="K50" s="2"/>
      <c r="L50" s="2"/>
    </row>
    <row r="51" spans="1:15" ht="24" customHeight="1" x14ac:dyDescent="0.45">
      <c r="A51" s="860"/>
      <c r="B51" s="206">
        <v>46</v>
      </c>
      <c r="C51" s="8" t="s">
        <v>170</v>
      </c>
      <c r="D51" s="23"/>
      <c r="E51" s="77"/>
      <c r="F51" s="23"/>
      <c r="G51" s="78"/>
      <c r="H51" s="30" t="s">
        <v>91</v>
      </c>
      <c r="I51" s="202">
        <f t="shared" si="10"/>
        <v>2</v>
      </c>
      <c r="J51" s="233">
        <f t="shared" si="3"/>
        <v>2</v>
      </c>
      <c r="K51" s="2">
        <v>43</v>
      </c>
      <c r="L51" s="2"/>
    </row>
    <row r="52" spans="1:15" ht="24" customHeight="1" x14ac:dyDescent="0.45">
      <c r="A52" s="859" t="s">
        <v>34</v>
      </c>
      <c r="B52" s="209">
        <v>47</v>
      </c>
      <c r="C52" s="10" t="s">
        <v>171</v>
      </c>
      <c r="D52" s="20"/>
      <c r="E52" s="69"/>
      <c r="F52" s="178"/>
      <c r="G52" s="72"/>
      <c r="H52" s="29" t="s">
        <v>172</v>
      </c>
      <c r="I52" s="203" t="s">
        <v>162</v>
      </c>
      <c r="J52" s="230">
        <f t="shared" si="3"/>
        <v>4</v>
      </c>
      <c r="K52" s="2">
        <v>45</v>
      </c>
      <c r="L52" s="2"/>
    </row>
    <row r="53" spans="1:15" ht="24" customHeight="1" x14ac:dyDescent="0.45">
      <c r="A53" s="860"/>
      <c r="B53" s="205">
        <v>48</v>
      </c>
      <c r="C53" s="6" t="s">
        <v>173</v>
      </c>
      <c r="D53" s="18"/>
      <c r="E53" s="69"/>
      <c r="F53" s="18"/>
      <c r="G53" s="69"/>
      <c r="H53" s="27"/>
      <c r="I53" s="201">
        <f t="shared" si="10"/>
        <v>0</v>
      </c>
      <c r="J53" s="231">
        <f t="shared" si="3"/>
        <v>0</v>
      </c>
      <c r="K53" s="2">
        <v>47</v>
      </c>
      <c r="L53" s="2"/>
    </row>
    <row r="54" spans="1:15" ht="24" customHeight="1" x14ac:dyDescent="0.45">
      <c r="A54" s="860"/>
      <c r="B54" s="205">
        <v>49</v>
      </c>
      <c r="C54" s="6" t="s">
        <v>174</v>
      </c>
      <c r="D54" s="18"/>
      <c r="E54" s="69"/>
      <c r="F54" s="18"/>
      <c r="G54" s="69"/>
      <c r="H54" s="27" t="s">
        <v>175</v>
      </c>
      <c r="I54" s="201">
        <f t="shared" si="10"/>
        <v>4</v>
      </c>
      <c r="J54" s="231">
        <f t="shared" si="3"/>
        <v>4</v>
      </c>
      <c r="K54" s="2">
        <v>48</v>
      </c>
      <c r="L54" s="2"/>
    </row>
    <row r="55" spans="1:15" ht="24" customHeight="1" x14ac:dyDescent="0.45">
      <c r="A55" s="860"/>
      <c r="B55" s="174">
        <v>50</v>
      </c>
      <c r="C55" s="6" t="s">
        <v>176</v>
      </c>
      <c r="D55" s="18"/>
      <c r="E55" s="69"/>
      <c r="F55" s="18"/>
      <c r="G55" s="69"/>
      <c r="H55" s="27" t="s">
        <v>91</v>
      </c>
      <c r="I55" s="201">
        <f t="shared" si="10"/>
        <v>2</v>
      </c>
      <c r="J55" s="231">
        <f t="shared" si="3"/>
        <v>2</v>
      </c>
      <c r="K55" s="2">
        <v>49</v>
      </c>
      <c r="L55" s="2"/>
    </row>
    <row r="56" spans="1:15" ht="24" customHeight="1" x14ac:dyDescent="0.45">
      <c r="A56" s="860"/>
      <c r="B56" s="205">
        <v>51</v>
      </c>
      <c r="C56" s="6" t="s">
        <v>177</v>
      </c>
      <c r="D56" s="18"/>
      <c r="E56" s="69"/>
      <c r="F56" s="18"/>
      <c r="G56" s="69"/>
      <c r="H56" s="27" t="s">
        <v>178</v>
      </c>
      <c r="I56" s="201" t="s">
        <v>159</v>
      </c>
      <c r="J56" s="231">
        <f t="shared" si="3"/>
        <v>2</v>
      </c>
      <c r="K56" s="2">
        <v>50</v>
      </c>
      <c r="L56" s="2"/>
    </row>
    <row r="57" spans="1:15" ht="24" customHeight="1" x14ac:dyDescent="0.45">
      <c r="A57" s="860"/>
      <c r="B57" s="205">
        <v>52</v>
      </c>
      <c r="C57" s="6" t="s">
        <v>179</v>
      </c>
      <c r="D57" s="18"/>
      <c r="E57" s="69"/>
      <c r="F57" s="18"/>
      <c r="G57" s="69"/>
      <c r="H57" s="27"/>
      <c r="I57" s="201">
        <f t="shared" si="10"/>
        <v>0</v>
      </c>
      <c r="J57" s="231">
        <f t="shared" si="3"/>
        <v>0</v>
      </c>
      <c r="K57" s="2">
        <v>51</v>
      </c>
      <c r="L57" s="2"/>
    </row>
    <row r="58" spans="1:15" ht="24" customHeight="1" x14ac:dyDescent="0.45">
      <c r="A58" s="860"/>
      <c r="B58" s="174">
        <v>53</v>
      </c>
      <c r="C58" s="6" t="s">
        <v>180</v>
      </c>
      <c r="D58" s="18"/>
      <c r="E58" s="69"/>
      <c r="F58" s="18"/>
      <c r="G58" s="69"/>
      <c r="H58" s="27"/>
      <c r="I58" s="201">
        <f t="shared" si="10"/>
        <v>0</v>
      </c>
      <c r="J58" s="231">
        <f t="shared" si="3"/>
        <v>0</v>
      </c>
      <c r="K58" s="2">
        <v>52</v>
      </c>
      <c r="L58" s="2"/>
    </row>
    <row r="59" spans="1:15" ht="24" customHeight="1" x14ac:dyDescent="0.45">
      <c r="A59" s="861"/>
      <c r="B59" s="208">
        <v>54</v>
      </c>
      <c r="C59" s="210" t="s">
        <v>181</v>
      </c>
      <c r="D59" s="23"/>
      <c r="E59" s="69"/>
      <c r="F59" s="23"/>
      <c r="G59" s="70"/>
      <c r="H59" s="31"/>
      <c r="I59" s="202">
        <f t="shared" si="10"/>
        <v>0</v>
      </c>
      <c r="J59" s="233">
        <f t="shared" si="3"/>
        <v>0</v>
      </c>
      <c r="K59" s="2">
        <v>53</v>
      </c>
      <c r="L59" s="2"/>
    </row>
    <row r="60" spans="1:15" ht="24" customHeight="1" x14ac:dyDescent="0.45">
      <c r="A60" s="859" t="s">
        <v>35</v>
      </c>
      <c r="B60" s="170">
        <v>55</v>
      </c>
      <c r="C60" s="4" t="s">
        <v>182</v>
      </c>
      <c r="D60" s="20"/>
      <c r="E60" s="110"/>
      <c r="F60" s="20"/>
      <c r="G60" s="72"/>
      <c r="H60" s="29" t="s">
        <v>183</v>
      </c>
      <c r="I60" s="203">
        <f t="shared" si="10"/>
        <v>6</v>
      </c>
      <c r="J60" s="230">
        <f t="shared" si="3"/>
        <v>6</v>
      </c>
      <c r="K60" s="2">
        <v>54</v>
      </c>
      <c r="L60" s="2"/>
    </row>
    <row r="61" spans="1:15" ht="24" customHeight="1" x14ac:dyDescent="0.45">
      <c r="A61" s="860"/>
      <c r="B61" s="174">
        <v>56</v>
      </c>
      <c r="C61" s="6" t="s">
        <v>184</v>
      </c>
      <c r="D61" s="19"/>
      <c r="E61" s="76"/>
      <c r="F61" s="19"/>
      <c r="G61" s="79"/>
      <c r="H61" s="28"/>
      <c r="I61" s="201">
        <f t="shared" si="10"/>
        <v>0</v>
      </c>
      <c r="J61" s="231">
        <f t="shared" si="3"/>
        <v>0</v>
      </c>
      <c r="K61" s="2">
        <v>55</v>
      </c>
      <c r="L61" s="2"/>
    </row>
    <row r="62" spans="1:15" ht="24" customHeight="1" x14ac:dyDescent="0.45">
      <c r="A62" s="860"/>
      <c r="B62" s="205">
        <v>57</v>
      </c>
      <c r="C62" s="6" t="s">
        <v>185</v>
      </c>
      <c r="D62" s="19"/>
      <c r="E62" s="76"/>
      <c r="F62" s="19"/>
      <c r="G62" s="79"/>
      <c r="H62" s="28" t="s">
        <v>186</v>
      </c>
      <c r="I62" s="201">
        <f t="shared" si="10"/>
        <v>6</v>
      </c>
      <c r="J62" s="231">
        <f t="shared" si="3"/>
        <v>6</v>
      </c>
      <c r="K62" s="2">
        <v>56</v>
      </c>
      <c r="L62" s="2"/>
    </row>
    <row r="63" spans="1:15" ht="24" customHeight="1" x14ac:dyDescent="0.45">
      <c r="A63" s="861"/>
      <c r="B63" s="206">
        <v>58</v>
      </c>
      <c r="C63" s="159" t="s">
        <v>187</v>
      </c>
      <c r="D63" s="107"/>
      <c r="E63" s="180"/>
      <c r="F63" s="107"/>
      <c r="G63" s="180"/>
      <c r="H63" s="107"/>
      <c r="I63" s="204"/>
      <c r="J63" s="199"/>
      <c r="K63" s="2">
        <v>57</v>
      </c>
      <c r="L63" s="2"/>
    </row>
    <row r="64" spans="1:15" ht="16.5" x14ac:dyDescent="0.45">
      <c r="A64" s="81"/>
      <c r="B64" s="82"/>
      <c r="C64" s="2" t="s">
        <v>40</v>
      </c>
      <c r="D64" s="83"/>
      <c r="E64" s="84" t="s">
        <v>188</v>
      </c>
      <c r="F64" s="82">
        <f>SUM(F6:F63)</f>
        <v>0</v>
      </c>
      <c r="G64" s="82">
        <f>SUM(G6:G63)</f>
        <v>66</v>
      </c>
      <c r="H64" s="24"/>
      <c r="I64" s="82">
        <v>132</v>
      </c>
      <c r="J64" s="211">
        <v>258</v>
      </c>
      <c r="K64" s="2">
        <v>74</v>
      </c>
      <c r="L64" s="2" t="s">
        <v>189</v>
      </c>
      <c r="O64" s="26">
        <f>I64+G64+E64</f>
        <v>258</v>
      </c>
    </row>
    <row r="65" spans="1:15" ht="16.5" x14ac:dyDescent="0.45">
      <c r="B65" s="2"/>
      <c r="C65" s="2"/>
      <c r="D65" s="24" t="s">
        <v>190</v>
      </c>
      <c r="E65" s="80"/>
      <c r="F65" s="24"/>
      <c r="G65" s="2"/>
      <c r="H65" s="24"/>
      <c r="I65" s="2"/>
      <c r="J65" s="191"/>
      <c r="K65" s="2">
        <v>75</v>
      </c>
      <c r="L65" s="2" t="s">
        <v>191</v>
      </c>
    </row>
    <row r="66" spans="1:15" ht="17.649999999999999" x14ac:dyDescent="0.5">
      <c r="B66" s="2"/>
      <c r="C66" s="2"/>
      <c r="D66" s="2"/>
      <c r="E66" s="2"/>
      <c r="F66" s="2"/>
      <c r="G66" s="2"/>
      <c r="H66" s="882" t="s">
        <v>192</v>
      </c>
      <c r="I66" s="882"/>
      <c r="J66" s="882"/>
      <c r="K66" s="2">
        <v>76</v>
      </c>
      <c r="L66" s="2" t="s">
        <v>193</v>
      </c>
      <c r="O66">
        <f>11*12</f>
        <v>132</v>
      </c>
    </row>
    <row r="67" spans="1:15" ht="43.5" customHeight="1" x14ac:dyDescent="0.45">
      <c r="A67" s="12"/>
      <c r="B67" s="11"/>
      <c r="C67" s="2"/>
      <c r="D67" s="25"/>
      <c r="E67" s="80"/>
      <c r="F67" s="25"/>
      <c r="G67" s="11"/>
      <c r="H67" s="883" t="s">
        <v>194</v>
      </c>
      <c r="I67" s="883"/>
      <c r="J67" s="883"/>
      <c r="K67" s="2">
        <v>77</v>
      </c>
      <c r="L67" s="44" t="s">
        <v>195</v>
      </c>
    </row>
    <row r="68" spans="1:15" x14ac:dyDescent="0.5">
      <c r="A68" s="1" t="s">
        <v>196</v>
      </c>
      <c r="C68" s="2" t="s">
        <v>197</v>
      </c>
      <c r="E68" s="80"/>
      <c r="G68" s="44"/>
      <c r="I68" s="44"/>
      <c r="K68" s="2">
        <v>78</v>
      </c>
      <c r="L68" s="44" t="s">
        <v>198</v>
      </c>
    </row>
    <row r="69" spans="1:15" ht="16.5" x14ac:dyDescent="0.45">
      <c r="J69" s="198"/>
      <c r="K69" s="2">
        <v>79</v>
      </c>
      <c r="L69" s="44" t="s">
        <v>198</v>
      </c>
    </row>
    <row r="70" spans="1:15" x14ac:dyDescent="0.5">
      <c r="C70" s="41"/>
      <c r="D70" s="42"/>
      <c r="F70" s="42"/>
      <c r="K70" s="2">
        <v>80</v>
      </c>
      <c r="L70" s="44" t="s">
        <v>199</v>
      </c>
    </row>
    <row r="71" spans="1:15" ht="15.75" customHeight="1" x14ac:dyDescent="0.45">
      <c r="C71" s="43"/>
      <c r="D71" s="42"/>
      <c r="F71" s="42"/>
      <c r="J71" s="195"/>
      <c r="K71" s="2">
        <v>81</v>
      </c>
      <c r="L71" s="44" t="s">
        <v>200</v>
      </c>
    </row>
    <row r="72" spans="1:15" x14ac:dyDescent="0.5">
      <c r="C72" s="43"/>
      <c r="F72" s="42"/>
    </row>
    <row r="73" spans="1:15" ht="24" customHeight="1" x14ac:dyDescent="0.5">
      <c r="C73" s="869" t="s">
        <v>23</v>
      </c>
      <c r="D73" s="869"/>
      <c r="E73" s="166" t="s">
        <v>43</v>
      </c>
      <c r="F73" s="166"/>
      <c r="G73" s="856" t="s">
        <v>44</v>
      </c>
      <c r="H73" s="856"/>
      <c r="I73" s="856"/>
    </row>
    <row r="74" spans="1:15" ht="24" customHeight="1" x14ac:dyDescent="0.5">
      <c r="C74" s="164" t="s">
        <v>201</v>
      </c>
      <c r="D74" s="165"/>
      <c r="E74" s="870" t="s">
        <v>48</v>
      </c>
      <c r="F74" s="871"/>
      <c r="G74" s="878" t="s">
        <v>202</v>
      </c>
      <c r="H74" s="878"/>
      <c r="I74" s="878"/>
    </row>
    <row r="75" spans="1:15" ht="24" customHeight="1" x14ac:dyDescent="0.5">
      <c r="C75" s="879" t="s">
        <v>203</v>
      </c>
      <c r="D75" s="880"/>
      <c r="E75" s="872" t="s">
        <v>51</v>
      </c>
      <c r="F75" s="873"/>
      <c r="G75" s="878"/>
      <c r="H75" s="878"/>
      <c r="I75" s="878"/>
    </row>
    <row r="76" spans="1:15" ht="24" customHeight="1" x14ac:dyDescent="0.5">
      <c r="C76" s="879" t="s">
        <v>204</v>
      </c>
      <c r="D76" s="880"/>
      <c r="E76" s="872" t="s">
        <v>53</v>
      </c>
      <c r="F76" s="873"/>
      <c r="G76" s="878"/>
      <c r="H76" s="878"/>
      <c r="I76" s="878"/>
    </row>
    <row r="77" spans="1:15" ht="24" customHeight="1" x14ac:dyDescent="0.5">
      <c r="C77" s="879" t="s">
        <v>205</v>
      </c>
      <c r="D77" s="880"/>
      <c r="E77" s="874" t="s">
        <v>206</v>
      </c>
      <c r="F77" s="875"/>
      <c r="G77" s="878"/>
      <c r="H77" s="878"/>
      <c r="I77" s="878"/>
    </row>
    <row r="78" spans="1:15" ht="27" customHeight="1" x14ac:dyDescent="0.5">
      <c r="C78" s="112"/>
      <c r="D78" s="113"/>
      <c r="E78" s="114"/>
      <c r="F78" s="113"/>
      <c r="G78" s="115"/>
      <c r="H78" s="113"/>
      <c r="I78" s="115"/>
    </row>
    <row r="80" spans="1:15" x14ac:dyDescent="0.5">
      <c r="F80" s="160" t="s">
        <v>62</v>
      </c>
      <c r="G80" s="881" t="s">
        <v>63</v>
      </c>
      <c r="H80" s="881"/>
      <c r="I80" s="161"/>
    </row>
    <row r="81" spans="6:9" x14ac:dyDescent="0.5">
      <c r="F81" s="160" t="s">
        <v>66</v>
      </c>
      <c r="G81" s="876">
        <v>4</v>
      </c>
      <c r="H81" s="876"/>
      <c r="I81" s="182">
        <v>2</v>
      </c>
    </row>
    <row r="82" spans="6:9" x14ac:dyDescent="0.5">
      <c r="F82" s="160" t="s">
        <v>67</v>
      </c>
      <c r="G82" s="876">
        <v>1</v>
      </c>
      <c r="H82" s="876"/>
      <c r="I82" s="182">
        <v>1</v>
      </c>
    </row>
    <row r="83" spans="6:9" x14ac:dyDescent="0.5">
      <c r="F83" s="160" t="s">
        <v>68</v>
      </c>
      <c r="G83" s="876">
        <v>1</v>
      </c>
      <c r="H83" s="876"/>
      <c r="I83" s="182">
        <v>1</v>
      </c>
    </row>
    <row r="84" spans="6:9" x14ac:dyDescent="0.5">
      <c r="F84" s="162" t="s">
        <v>69</v>
      </c>
      <c r="G84" s="876">
        <v>1</v>
      </c>
      <c r="H84" s="876"/>
      <c r="I84" s="182">
        <v>0</v>
      </c>
    </row>
    <row r="85" spans="6:9" x14ac:dyDescent="0.5">
      <c r="F85" s="160" t="s">
        <v>70</v>
      </c>
      <c r="G85" s="876">
        <v>1</v>
      </c>
      <c r="H85" s="876"/>
      <c r="I85" s="182">
        <v>1</v>
      </c>
    </row>
    <row r="86" spans="6:9" x14ac:dyDescent="0.5">
      <c r="F86" s="160" t="s">
        <v>71</v>
      </c>
      <c r="G86" s="876">
        <v>1</v>
      </c>
      <c r="H86" s="876"/>
      <c r="I86" s="182">
        <v>1</v>
      </c>
    </row>
    <row r="87" spans="6:9" x14ac:dyDescent="0.5">
      <c r="F87" s="160" t="s">
        <v>72</v>
      </c>
      <c r="G87" s="876">
        <v>1</v>
      </c>
      <c r="H87" s="876"/>
      <c r="I87" s="182">
        <v>1</v>
      </c>
    </row>
    <row r="88" spans="6:9" x14ac:dyDescent="0.5">
      <c r="F88" s="160" t="s">
        <v>207</v>
      </c>
      <c r="G88" s="876">
        <v>1</v>
      </c>
      <c r="H88" s="876"/>
      <c r="I88" s="182">
        <v>0</v>
      </c>
    </row>
    <row r="89" spans="6:9" x14ac:dyDescent="0.5">
      <c r="F89" s="160" t="s">
        <v>74</v>
      </c>
      <c r="G89" s="876">
        <v>2</v>
      </c>
      <c r="H89" s="876"/>
      <c r="I89" s="182">
        <v>2</v>
      </c>
    </row>
    <row r="90" spans="6:9" x14ac:dyDescent="0.5">
      <c r="F90" s="160" t="s">
        <v>75</v>
      </c>
      <c r="G90" s="876">
        <v>3</v>
      </c>
      <c r="H90" s="876"/>
      <c r="I90" s="182">
        <v>0</v>
      </c>
    </row>
    <row r="91" spans="6:9" x14ac:dyDescent="0.5">
      <c r="F91" s="160"/>
      <c r="G91" s="877">
        <v>16</v>
      </c>
      <c r="H91" s="877"/>
      <c r="I91" s="183">
        <v>9</v>
      </c>
    </row>
  </sheetData>
  <mergeCells count="44">
    <mergeCell ref="H66:J66"/>
    <mergeCell ref="H67:J67"/>
    <mergeCell ref="A1:C1"/>
    <mergeCell ref="D1:J1"/>
    <mergeCell ref="D2:J2"/>
    <mergeCell ref="J3:J5"/>
    <mergeCell ref="D4:E4"/>
    <mergeCell ref="G86:H86"/>
    <mergeCell ref="G85:H85"/>
    <mergeCell ref="G74:I77"/>
    <mergeCell ref="C75:D75"/>
    <mergeCell ref="C76:D76"/>
    <mergeCell ref="G80:H80"/>
    <mergeCell ref="G81:H81"/>
    <mergeCell ref="G82:H82"/>
    <mergeCell ref="G83:H83"/>
    <mergeCell ref="G84:H84"/>
    <mergeCell ref="C77:D77"/>
    <mergeCell ref="G87:H87"/>
    <mergeCell ref="G88:H88"/>
    <mergeCell ref="G89:H89"/>
    <mergeCell ref="G90:H90"/>
    <mergeCell ref="G91:H91"/>
    <mergeCell ref="C73:D73"/>
    <mergeCell ref="E74:F74"/>
    <mergeCell ref="E75:F75"/>
    <mergeCell ref="E77:F77"/>
    <mergeCell ref="E76:F76"/>
    <mergeCell ref="G73:I73"/>
    <mergeCell ref="F4:G4"/>
    <mergeCell ref="A3:A5"/>
    <mergeCell ref="B3:B5"/>
    <mergeCell ref="H4:I4"/>
    <mergeCell ref="A60:A63"/>
    <mergeCell ref="A52:A59"/>
    <mergeCell ref="C3:C5"/>
    <mergeCell ref="A17:A20"/>
    <mergeCell ref="A24:A25"/>
    <mergeCell ref="A6:A16"/>
    <mergeCell ref="A33:A44"/>
    <mergeCell ref="A45:A51"/>
    <mergeCell ref="A21:A23"/>
    <mergeCell ref="D3:I3"/>
    <mergeCell ref="A26:A32"/>
  </mergeCells>
  <conditionalFormatting sqref="E3:E8 G3:G8 I3:I8 E10:E49 G10:G49 I10:I49 E51:E62 G51:G62 I51:I62">
    <cfRule type="cellIs" dxfId="3" priority="1" stopIfTrue="1" operator="equal">
      <formula>0</formula>
    </cfRule>
  </conditionalFormatting>
  <conditionalFormatting sqref="E64:F64 G64:G65 I64:I65 E65 E67:E72 G67:G73 I68:I72 G78:G79 I78:I80 E79:E65536 G81:G83 G85 G87:G65536 I91:I65536">
    <cfRule type="cellIs" dxfId="2" priority="12" stopIfTrue="1" operator="equal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20"/>
  <sheetViews>
    <sheetView view="pageBreakPreview" zoomScale="60" zoomScaleNormal="100" workbookViewId="0">
      <selection activeCell="F7" sqref="F7"/>
    </sheetView>
  </sheetViews>
  <sheetFormatPr defaultRowHeight="12.75" x14ac:dyDescent="0.35"/>
  <cols>
    <col min="2" max="2" width="11.73046875" style="39" customWidth="1"/>
    <col min="3" max="3" width="24.86328125" customWidth="1"/>
    <col min="4" max="4" width="5.73046875" customWidth="1"/>
    <col min="5" max="5" width="11.265625" style="39" customWidth="1"/>
    <col min="6" max="6" width="31.59765625" customWidth="1"/>
    <col min="7" max="7" width="5.59765625" customWidth="1"/>
    <col min="8" max="8" width="11" style="39" customWidth="1"/>
    <col min="9" max="9" width="26" customWidth="1"/>
    <col min="10" max="10" width="24.59765625" customWidth="1"/>
  </cols>
  <sheetData>
    <row r="1" spans="1:10" ht="37.15" customHeight="1" x14ac:dyDescent="0.45">
      <c r="A1" s="884" t="s">
        <v>208</v>
      </c>
      <c r="B1" s="884"/>
      <c r="C1" s="884"/>
      <c r="D1" s="409"/>
      <c r="E1" s="80"/>
      <c r="F1" s="411"/>
      <c r="G1" s="411"/>
      <c r="H1" s="412"/>
      <c r="I1" s="411"/>
    </row>
    <row r="2" spans="1:10" s="40" customFormat="1" ht="37.5" customHeight="1" x14ac:dyDescent="0.5">
      <c r="A2" s="894" t="s">
        <v>209</v>
      </c>
      <c r="B2" s="894"/>
      <c r="C2" s="894"/>
      <c r="D2" s="894"/>
      <c r="E2" s="894"/>
      <c r="F2" s="894"/>
      <c r="G2" s="894"/>
      <c r="H2" s="894"/>
      <c r="I2" s="894"/>
    </row>
    <row r="3" spans="1:10" s="40" customFormat="1" ht="22.5" customHeight="1" x14ac:dyDescent="0.5">
      <c r="A3" s="895" t="s">
        <v>670</v>
      </c>
      <c r="B3" s="894"/>
      <c r="C3" s="894"/>
      <c r="D3" s="894"/>
      <c r="E3" s="894"/>
      <c r="F3" s="894"/>
      <c r="G3" s="894"/>
      <c r="H3" s="894"/>
      <c r="I3" s="894"/>
    </row>
    <row r="4" spans="1:10" s="40" customFormat="1" ht="22.5" customHeight="1" x14ac:dyDescent="0.5">
      <c r="A4" s="896" t="s">
        <v>210</v>
      </c>
      <c r="B4" s="892" t="s">
        <v>211</v>
      </c>
      <c r="C4" s="893"/>
      <c r="D4" s="898" t="s">
        <v>212</v>
      </c>
      <c r="E4" s="899"/>
      <c r="F4" s="900"/>
      <c r="G4" s="901" t="s">
        <v>213</v>
      </c>
      <c r="H4" s="902"/>
      <c r="I4" s="903"/>
    </row>
    <row r="5" spans="1:10" s="40" customFormat="1" ht="22.5" customHeight="1" x14ac:dyDescent="0.5">
      <c r="A5" s="897"/>
      <c r="B5" s="413" t="s">
        <v>214</v>
      </c>
      <c r="C5" s="414" t="s">
        <v>215</v>
      </c>
      <c r="D5" s="415" t="s">
        <v>210</v>
      </c>
      <c r="E5" s="416" t="s">
        <v>214</v>
      </c>
      <c r="F5" s="417" t="s">
        <v>215</v>
      </c>
      <c r="G5" s="418" t="s">
        <v>210</v>
      </c>
      <c r="H5" s="419" t="s">
        <v>214</v>
      </c>
      <c r="I5" s="420" t="s">
        <v>215</v>
      </c>
    </row>
    <row r="6" spans="1:10" s="40" customFormat="1" ht="22.5" customHeight="1" x14ac:dyDescent="0.5">
      <c r="A6" s="421">
        <v>1</v>
      </c>
      <c r="B6" s="422" t="s">
        <v>216</v>
      </c>
      <c r="C6" s="423" t="s">
        <v>217</v>
      </c>
      <c r="D6" s="424">
        <v>16</v>
      </c>
      <c r="E6" s="425" t="s">
        <v>218</v>
      </c>
      <c r="F6" s="426" t="s">
        <v>153</v>
      </c>
      <c r="G6" s="427">
        <v>27</v>
      </c>
      <c r="H6" s="425" t="s">
        <v>219</v>
      </c>
      <c r="I6" s="426" t="s">
        <v>141</v>
      </c>
      <c r="J6" s="315"/>
    </row>
    <row r="7" spans="1:10" s="40" customFormat="1" ht="22.5" customHeight="1" x14ac:dyDescent="0.5">
      <c r="A7" s="421">
        <v>2</v>
      </c>
      <c r="B7" s="422" t="s">
        <v>220</v>
      </c>
      <c r="C7" s="426" t="s">
        <v>180</v>
      </c>
      <c r="D7" s="427">
        <v>17</v>
      </c>
      <c r="E7" s="425" t="s">
        <v>221</v>
      </c>
      <c r="F7" s="423" t="s">
        <v>181</v>
      </c>
      <c r="G7" s="428">
        <v>28</v>
      </c>
      <c r="H7" s="425" t="s">
        <v>222</v>
      </c>
      <c r="I7" s="426" t="s">
        <v>126</v>
      </c>
      <c r="J7" s="316"/>
    </row>
    <row r="8" spans="1:10" s="40" customFormat="1" ht="22.5" customHeight="1" x14ac:dyDescent="0.5">
      <c r="A8" s="421">
        <v>3</v>
      </c>
      <c r="B8" s="422" t="s">
        <v>223</v>
      </c>
      <c r="C8" s="426" t="s">
        <v>182</v>
      </c>
      <c r="D8" s="427">
        <v>18</v>
      </c>
      <c r="E8" s="425" t="s">
        <v>224</v>
      </c>
      <c r="F8" s="426" t="s">
        <v>179</v>
      </c>
      <c r="G8" s="427">
        <v>29</v>
      </c>
      <c r="H8" s="425" t="s">
        <v>225</v>
      </c>
      <c r="I8" s="426" t="s">
        <v>185</v>
      </c>
      <c r="J8" s="315"/>
    </row>
    <row r="9" spans="1:10" s="40" customFormat="1" ht="22.5" customHeight="1" x14ac:dyDescent="0.5">
      <c r="A9" s="421">
        <v>4</v>
      </c>
      <c r="B9" s="422" t="s">
        <v>226</v>
      </c>
      <c r="C9" s="429" t="s">
        <v>227</v>
      </c>
      <c r="D9" s="424">
        <v>19</v>
      </c>
      <c r="E9" s="425" t="s">
        <v>228</v>
      </c>
      <c r="F9" s="426" t="s">
        <v>229</v>
      </c>
      <c r="G9" s="427">
        <v>30</v>
      </c>
      <c r="H9" s="425" t="s">
        <v>230</v>
      </c>
      <c r="I9" s="426" t="s">
        <v>150</v>
      </c>
      <c r="J9" s="315"/>
    </row>
    <row r="10" spans="1:10" s="40" customFormat="1" ht="22.5" customHeight="1" x14ac:dyDescent="0.5">
      <c r="A10" s="421">
        <v>5</v>
      </c>
      <c r="B10" s="422" t="s">
        <v>231</v>
      </c>
      <c r="C10" s="426" t="s">
        <v>158</v>
      </c>
      <c r="D10" s="427">
        <v>20</v>
      </c>
      <c r="E10" s="425" t="s">
        <v>232</v>
      </c>
      <c r="F10" s="426" t="s">
        <v>233</v>
      </c>
      <c r="G10" s="428">
        <v>31</v>
      </c>
      <c r="H10" s="425" t="s">
        <v>234</v>
      </c>
      <c r="I10" s="426" t="s">
        <v>235</v>
      </c>
      <c r="J10" s="315"/>
    </row>
    <row r="11" spans="1:10" s="40" customFormat="1" ht="22.5" customHeight="1" x14ac:dyDescent="0.5">
      <c r="A11" s="421">
        <v>6</v>
      </c>
      <c r="B11" s="422" t="s">
        <v>236</v>
      </c>
      <c r="C11" s="426" t="s">
        <v>173</v>
      </c>
      <c r="D11" s="427">
        <v>21</v>
      </c>
      <c r="E11" s="425" t="s">
        <v>237</v>
      </c>
      <c r="F11" s="423" t="s">
        <v>238</v>
      </c>
      <c r="G11" s="427">
        <v>32</v>
      </c>
      <c r="H11" s="425" t="s">
        <v>239</v>
      </c>
      <c r="I11" s="423" t="s">
        <v>240</v>
      </c>
    </row>
    <row r="12" spans="1:10" s="40" customFormat="1" ht="22.5" customHeight="1" x14ac:dyDescent="0.5">
      <c r="A12" s="421">
        <v>7</v>
      </c>
      <c r="B12" s="422" t="s">
        <v>241</v>
      </c>
      <c r="C12" s="426" t="s">
        <v>242</v>
      </c>
      <c r="D12" s="424">
        <v>22</v>
      </c>
      <c r="E12" s="425" t="s">
        <v>243</v>
      </c>
      <c r="F12" s="423" t="s">
        <v>163</v>
      </c>
      <c r="G12" s="427">
        <v>33</v>
      </c>
      <c r="H12" s="425" t="s">
        <v>244</v>
      </c>
      <c r="I12" s="423" t="s">
        <v>245</v>
      </c>
      <c r="J12" s="315"/>
    </row>
    <row r="13" spans="1:10" ht="22.5" customHeight="1" x14ac:dyDescent="0.45">
      <c r="A13" s="421">
        <v>8</v>
      </c>
      <c r="B13" s="422" t="s">
        <v>246</v>
      </c>
      <c r="C13" s="426" t="s">
        <v>169</v>
      </c>
      <c r="D13" s="427">
        <v>23</v>
      </c>
      <c r="E13" s="425" t="s">
        <v>247</v>
      </c>
      <c r="F13" s="426" t="s">
        <v>122</v>
      </c>
      <c r="G13" s="428">
        <v>34</v>
      </c>
      <c r="H13" s="425" t="s">
        <v>248</v>
      </c>
      <c r="I13" s="423" t="s">
        <v>249</v>
      </c>
    </row>
    <row r="14" spans="1:10" ht="22.5" customHeight="1" x14ac:dyDescent="0.5">
      <c r="A14" s="421">
        <v>9</v>
      </c>
      <c r="B14" s="430" t="s">
        <v>250</v>
      </c>
      <c r="C14" s="423" t="s">
        <v>251</v>
      </c>
      <c r="D14" s="427">
        <v>24</v>
      </c>
      <c r="E14" s="425" t="s">
        <v>252</v>
      </c>
      <c r="F14" s="426" t="s">
        <v>146</v>
      </c>
      <c r="G14" s="427">
        <v>35</v>
      </c>
      <c r="H14" s="425" t="s">
        <v>253</v>
      </c>
      <c r="I14" s="423" t="s">
        <v>155</v>
      </c>
      <c r="J14" s="105"/>
    </row>
    <row r="15" spans="1:10" ht="22.5" customHeight="1" x14ac:dyDescent="0.45">
      <c r="A15" s="421">
        <v>10</v>
      </c>
      <c r="B15" s="430" t="s">
        <v>254</v>
      </c>
      <c r="C15" s="426" t="s">
        <v>255</v>
      </c>
      <c r="D15" s="424">
        <v>25</v>
      </c>
      <c r="E15" s="425" t="s">
        <v>256</v>
      </c>
      <c r="F15" s="426" t="s">
        <v>148</v>
      </c>
      <c r="G15" s="427">
        <v>36</v>
      </c>
      <c r="H15" s="425" t="s">
        <v>257</v>
      </c>
      <c r="I15" s="426" t="s">
        <v>258</v>
      </c>
    </row>
    <row r="16" spans="1:10" ht="22.5" customHeight="1" x14ac:dyDescent="0.5">
      <c r="A16" s="421">
        <v>11</v>
      </c>
      <c r="B16" s="430" t="s">
        <v>259</v>
      </c>
      <c r="C16" s="426" t="s">
        <v>260</v>
      </c>
      <c r="D16" s="427">
        <v>26</v>
      </c>
      <c r="E16" s="425" t="s">
        <v>261</v>
      </c>
      <c r="F16" s="431" t="s">
        <v>187</v>
      </c>
      <c r="G16" s="428">
        <v>37</v>
      </c>
      <c r="H16" s="425" t="s">
        <v>262</v>
      </c>
      <c r="I16" s="426" t="s">
        <v>177</v>
      </c>
      <c r="J16" s="105"/>
    </row>
    <row r="17" spans="1:10" ht="22.5" customHeight="1" x14ac:dyDescent="0.45">
      <c r="A17" s="421">
        <v>12</v>
      </c>
      <c r="B17" s="430" t="s">
        <v>263</v>
      </c>
      <c r="C17" s="426" t="s">
        <v>264</v>
      </c>
      <c r="D17" s="432"/>
      <c r="E17" s="433"/>
      <c r="F17" s="426"/>
      <c r="G17" s="427">
        <v>38</v>
      </c>
      <c r="H17" s="425" t="s">
        <v>265</v>
      </c>
      <c r="I17" s="431" t="s">
        <v>266</v>
      </c>
    </row>
    <row r="18" spans="1:10" ht="22.5" customHeight="1" x14ac:dyDescent="0.45">
      <c r="A18" s="421">
        <v>13</v>
      </c>
      <c r="B18" s="430" t="s">
        <v>267</v>
      </c>
      <c r="C18" s="426" t="s">
        <v>112</v>
      </c>
      <c r="D18" s="432"/>
      <c r="E18" s="433"/>
      <c r="F18" s="434"/>
      <c r="G18" s="435"/>
      <c r="H18" s="436"/>
      <c r="I18" s="434"/>
    </row>
    <row r="19" spans="1:10" ht="22.5" customHeight="1" x14ac:dyDescent="0.5">
      <c r="A19" s="421">
        <v>14</v>
      </c>
      <c r="B19" s="430" t="s">
        <v>268</v>
      </c>
      <c r="C19" s="426" t="s">
        <v>269</v>
      </c>
      <c r="D19" s="432"/>
      <c r="E19" s="437"/>
      <c r="F19" s="438"/>
      <c r="G19" s="439"/>
      <c r="H19" s="440"/>
      <c r="I19" s="438"/>
      <c r="J19" s="105"/>
    </row>
    <row r="20" spans="1:10" ht="22.5" customHeight="1" x14ac:dyDescent="0.45">
      <c r="A20" s="446">
        <v>15</v>
      </c>
      <c r="B20" s="441" t="s">
        <v>270</v>
      </c>
      <c r="C20" s="442" t="s">
        <v>271</v>
      </c>
      <c r="D20" s="443"/>
      <c r="E20" s="444"/>
      <c r="F20" s="445"/>
      <c r="G20" s="443"/>
      <c r="H20" s="444"/>
      <c r="I20" s="445"/>
    </row>
  </sheetData>
  <mergeCells count="7">
    <mergeCell ref="A1:C1"/>
    <mergeCell ref="B4:C4"/>
    <mergeCell ref="A2:I2"/>
    <mergeCell ref="A3:I3"/>
    <mergeCell ref="A4:A5"/>
    <mergeCell ref="D4:F4"/>
    <mergeCell ref="G4:I4"/>
  </mergeCells>
  <pageMargins left="0.7" right="0.7" top="0.75" bottom="0.75" header="0.3" footer="0.3"/>
  <pageSetup paperSize="9" scale="97" orientation="landscape" verticalDpi="0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defaultRowHeight="12.75" x14ac:dyDescent="0.35"/>
  <cols>
    <col min="1" max="1" width="5.265625" customWidth="1"/>
    <col min="2" max="2" width="8" customWidth="1"/>
    <col min="3" max="3" width="5.59765625" customWidth="1"/>
    <col min="4" max="4" width="11" customWidth="1"/>
    <col min="5" max="5" width="17.73046875" customWidth="1"/>
    <col min="7" max="7" width="4.86328125" customWidth="1"/>
    <col min="8" max="8" width="7.59765625" style="39" customWidth="1"/>
    <col min="9" max="9" width="6.265625" customWidth="1"/>
    <col min="11" max="11" width="9.59765625" customWidth="1"/>
    <col min="12" max="12" width="15.265625" customWidth="1"/>
    <col min="13" max="13" width="14.265625" customWidth="1"/>
  </cols>
  <sheetData>
    <row r="1" spans="1:13" ht="17.649999999999999" x14ac:dyDescent="0.5">
      <c r="A1" s="105"/>
      <c r="B1" s="105"/>
      <c r="C1" s="105"/>
      <c r="D1" s="105"/>
      <c r="E1" s="105"/>
      <c r="F1" s="105"/>
      <c r="G1" s="105"/>
      <c r="H1" s="323"/>
    </row>
    <row r="2" spans="1:13" ht="17.25" x14ac:dyDescent="0.45">
      <c r="A2" s="905" t="s">
        <v>272</v>
      </c>
      <c r="B2" s="905"/>
      <c r="C2" s="905"/>
      <c r="D2" s="905"/>
      <c r="E2" s="905"/>
      <c r="F2" s="905"/>
      <c r="G2" s="905"/>
      <c r="H2" s="905"/>
      <c r="I2" s="905"/>
      <c r="J2" s="905"/>
      <c r="K2" s="905"/>
      <c r="L2" s="905"/>
    </row>
    <row r="3" spans="1:13" ht="17.25" x14ac:dyDescent="0.45">
      <c r="A3" s="905" t="s">
        <v>273</v>
      </c>
      <c r="B3" s="905"/>
      <c r="C3" s="905"/>
      <c r="D3" s="905"/>
      <c r="E3" s="905"/>
      <c r="F3" s="905"/>
      <c r="G3" s="905"/>
      <c r="H3" s="905"/>
      <c r="I3" s="905"/>
      <c r="J3" s="905"/>
      <c r="K3" s="905"/>
      <c r="L3" s="905"/>
    </row>
    <row r="4" spans="1:13" ht="17.25" x14ac:dyDescent="0.45">
      <c r="A4" s="335" t="s">
        <v>274</v>
      </c>
      <c r="B4" s="335" t="s">
        <v>275</v>
      </c>
      <c r="C4" s="336" t="s">
        <v>276</v>
      </c>
      <c r="D4" s="335" t="s">
        <v>23</v>
      </c>
      <c r="E4" s="335" t="s">
        <v>277</v>
      </c>
      <c r="F4" s="345" t="s">
        <v>278</v>
      </c>
      <c r="G4" s="354"/>
      <c r="H4" s="335" t="s">
        <v>274</v>
      </c>
      <c r="I4" s="335" t="s">
        <v>275</v>
      </c>
      <c r="J4" s="336" t="s">
        <v>276</v>
      </c>
      <c r="K4" s="335" t="s">
        <v>23</v>
      </c>
      <c r="L4" s="335" t="s">
        <v>277</v>
      </c>
      <c r="M4" s="351" t="s">
        <v>278</v>
      </c>
    </row>
    <row r="5" spans="1:13" ht="17.649999999999999" x14ac:dyDescent="0.5">
      <c r="A5" s="906" t="s">
        <v>279</v>
      </c>
      <c r="B5" s="321" t="s">
        <v>280</v>
      </c>
      <c r="C5" s="327">
        <v>5</v>
      </c>
      <c r="D5" s="321" t="s">
        <v>281</v>
      </c>
      <c r="E5" s="340" t="s">
        <v>282</v>
      </c>
      <c r="F5" s="348">
        <v>12.1</v>
      </c>
      <c r="G5" s="355"/>
      <c r="H5" s="904" t="s">
        <v>283</v>
      </c>
      <c r="I5" s="333" t="s">
        <v>280</v>
      </c>
      <c r="J5" s="334" t="s">
        <v>115</v>
      </c>
      <c r="K5" s="333" t="s">
        <v>284</v>
      </c>
      <c r="L5" s="343" t="s">
        <v>285</v>
      </c>
      <c r="M5" s="352">
        <v>12.1</v>
      </c>
    </row>
    <row r="6" spans="1:13" ht="17.649999999999999" x14ac:dyDescent="0.5">
      <c r="A6" s="907"/>
      <c r="B6" s="321" t="s">
        <v>280</v>
      </c>
      <c r="C6" s="327">
        <v>5</v>
      </c>
      <c r="D6" s="321" t="s">
        <v>286</v>
      </c>
      <c r="E6" s="340" t="s">
        <v>287</v>
      </c>
      <c r="F6" s="348">
        <v>12.2</v>
      </c>
      <c r="G6" s="355"/>
      <c r="H6" s="904"/>
      <c r="I6" s="333" t="s">
        <v>280</v>
      </c>
      <c r="J6" s="334" t="s">
        <v>115</v>
      </c>
      <c r="K6" s="333" t="s">
        <v>288</v>
      </c>
      <c r="L6" s="343" t="s">
        <v>289</v>
      </c>
      <c r="M6" s="352">
        <v>12.2</v>
      </c>
    </row>
    <row r="7" spans="1:13" ht="17.649999999999999" x14ac:dyDescent="0.5">
      <c r="A7" s="907"/>
      <c r="B7" s="322" t="s">
        <v>280</v>
      </c>
      <c r="C7" s="326">
        <v>5</v>
      </c>
      <c r="D7" s="322" t="s">
        <v>290</v>
      </c>
      <c r="E7" s="341" t="s">
        <v>291</v>
      </c>
      <c r="F7" s="349">
        <v>12.3</v>
      </c>
      <c r="G7" s="355"/>
      <c r="H7" s="904"/>
      <c r="I7" s="333" t="s">
        <v>280</v>
      </c>
      <c r="J7" s="334" t="s">
        <v>115</v>
      </c>
      <c r="K7" s="333" t="s">
        <v>292</v>
      </c>
      <c r="L7" s="343" t="s">
        <v>293</v>
      </c>
      <c r="M7" s="352">
        <v>12.3</v>
      </c>
    </row>
    <row r="8" spans="1:13" ht="17.649999999999999" x14ac:dyDescent="0.5">
      <c r="A8" s="907"/>
      <c r="B8" s="320" t="s">
        <v>294</v>
      </c>
      <c r="C8" s="330">
        <v>5</v>
      </c>
      <c r="D8" s="320" t="s">
        <v>295</v>
      </c>
      <c r="E8" s="338" t="s">
        <v>296</v>
      </c>
      <c r="F8" s="347">
        <v>12.1</v>
      </c>
      <c r="G8" s="355"/>
      <c r="H8" s="904"/>
      <c r="I8" s="333" t="s">
        <v>280</v>
      </c>
      <c r="J8" s="334" t="s">
        <v>115</v>
      </c>
      <c r="K8" s="333" t="s">
        <v>297</v>
      </c>
      <c r="L8" s="343" t="s">
        <v>298</v>
      </c>
      <c r="M8" s="352">
        <v>12.4</v>
      </c>
    </row>
    <row r="9" spans="1:13" ht="17.649999999999999" x14ac:dyDescent="0.5">
      <c r="A9" s="907"/>
      <c r="B9" s="320" t="s">
        <v>294</v>
      </c>
      <c r="C9" s="330">
        <v>5</v>
      </c>
      <c r="D9" s="320" t="s">
        <v>299</v>
      </c>
      <c r="E9" s="338" t="s">
        <v>300</v>
      </c>
      <c r="F9" s="347">
        <v>12.2</v>
      </c>
      <c r="G9" s="355"/>
      <c r="H9" s="904"/>
      <c r="I9" s="333" t="s">
        <v>280</v>
      </c>
      <c r="J9" s="334" t="s">
        <v>115</v>
      </c>
      <c r="K9" s="333" t="s">
        <v>301</v>
      </c>
      <c r="L9" s="343" t="s">
        <v>302</v>
      </c>
      <c r="M9" s="352">
        <v>12.5</v>
      </c>
    </row>
    <row r="10" spans="1:13" ht="17.649999999999999" x14ac:dyDescent="0.5">
      <c r="A10" s="907"/>
      <c r="B10" s="320" t="s">
        <v>294</v>
      </c>
      <c r="C10" s="330">
        <v>5</v>
      </c>
      <c r="D10" s="320" t="s">
        <v>303</v>
      </c>
      <c r="E10" s="338" t="s">
        <v>304</v>
      </c>
      <c r="F10" s="347">
        <v>12.3</v>
      </c>
      <c r="G10" s="355"/>
      <c r="H10" s="904"/>
      <c r="I10" s="333" t="s">
        <v>280</v>
      </c>
      <c r="J10" s="334" t="s">
        <v>115</v>
      </c>
      <c r="K10" s="333" t="s">
        <v>305</v>
      </c>
      <c r="L10" s="343" t="s">
        <v>306</v>
      </c>
      <c r="M10" s="352">
        <v>12.6</v>
      </c>
    </row>
    <row r="11" spans="1:13" ht="17.649999999999999" x14ac:dyDescent="0.5">
      <c r="A11" s="907"/>
      <c r="B11" s="324" t="s">
        <v>294</v>
      </c>
      <c r="C11" s="325">
        <v>5</v>
      </c>
      <c r="D11" s="324" t="s">
        <v>307</v>
      </c>
      <c r="E11" s="339" t="s">
        <v>308</v>
      </c>
      <c r="F11" s="347">
        <v>12.4</v>
      </c>
      <c r="G11" s="355"/>
      <c r="H11" s="904"/>
      <c r="I11" s="333" t="s">
        <v>280</v>
      </c>
      <c r="J11" s="334" t="s">
        <v>115</v>
      </c>
      <c r="K11" s="333" t="s">
        <v>309</v>
      </c>
      <c r="L11" s="343" t="s">
        <v>291</v>
      </c>
      <c r="M11" s="352">
        <v>12.7</v>
      </c>
    </row>
    <row r="12" spans="1:13" ht="17.649999999999999" x14ac:dyDescent="0.5">
      <c r="A12" s="907"/>
      <c r="B12" s="328" t="s">
        <v>310</v>
      </c>
      <c r="C12" s="329">
        <v>5</v>
      </c>
      <c r="D12" s="328" t="s">
        <v>119</v>
      </c>
      <c r="E12" s="337" t="s">
        <v>311</v>
      </c>
      <c r="F12" s="346">
        <v>12.1</v>
      </c>
      <c r="G12" s="355"/>
      <c r="H12" s="904"/>
      <c r="I12" s="333" t="s">
        <v>280</v>
      </c>
      <c r="J12" s="334" t="s">
        <v>115</v>
      </c>
      <c r="K12" s="333" t="s">
        <v>312</v>
      </c>
      <c r="L12" s="343" t="s">
        <v>313</v>
      </c>
      <c r="M12" s="352">
        <v>12.8</v>
      </c>
    </row>
    <row r="13" spans="1:13" ht="17.649999999999999" x14ac:dyDescent="0.5">
      <c r="A13" s="907"/>
      <c r="B13" s="328" t="s">
        <v>310</v>
      </c>
      <c r="C13" s="329">
        <v>5</v>
      </c>
      <c r="D13" s="328" t="s">
        <v>314</v>
      </c>
      <c r="E13" s="337" t="s">
        <v>315</v>
      </c>
      <c r="F13" s="346">
        <v>12.2</v>
      </c>
      <c r="G13" s="355"/>
      <c r="H13" s="904"/>
      <c r="I13" s="333" t="s">
        <v>280</v>
      </c>
      <c r="J13" s="334" t="s">
        <v>115</v>
      </c>
      <c r="K13" s="333" t="s">
        <v>316</v>
      </c>
      <c r="L13" s="343" t="s">
        <v>317</v>
      </c>
      <c r="M13" s="352">
        <v>12.9</v>
      </c>
    </row>
    <row r="14" spans="1:13" ht="17.649999999999999" x14ac:dyDescent="0.5">
      <c r="A14" s="907"/>
      <c r="B14" s="331" t="s">
        <v>318</v>
      </c>
      <c r="C14" s="332">
        <v>5</v>
      </c>
      <c r="D14" s="331" t="s">
        <v>319</v>
      </c>
      <c r="E14" s="342" t="s">
        <v>320</v>
      </c>
      <c r="F14" s="350">
        <v>12.1</v>
      </c>
      <c r="G14" s="355"/>
      <c r="H14" s="904"/>
      <c r="I14" s="333" t="s">
        <v>280</v>
      </c>
      <c r="J14" s="334">
        <v>3</v>
      </c>
      <c r="K14" s="333" t="s">
        <v>321</v>
      </c>
      <c r="L14" s="343" t="s">
        <v>315</v>
      </c>
      <c r="M14" s="352">
        <v>12.1</v>
      </c>
    </row>
    <row r="15" spans="1:13" ht="17.649999999999999" x14ac:dyDescent="0.5">
      <c r="A15" s="908"/>
      <c r="B15" s="331" t="s">
        <v>318</v>
      </c>
      <c r="C15" s="332">
        <v>5</v>
      </c>
      <c r="D15" s="331" t="s">
        <v>322</v>
      </c>
      <c r="E15" s="342" t="s">
        <v>323</v>
      </c>
      <c r="F15" s="350">
        <v>12.2</v>
      </c>
      <c r="G15" s="355"/>
      <c r="H15" s="904"/>
      <c r="I15" s="333" t="s">
        <v>280</v>
      </c>
      <c r="J15" s="334">
        <v>3</v>
      </c>
      <c r="K15" s="333" t="s">
        <v>324</v>
      </c>
      <c r="L15" s="343" t="s">
        <v>304</v>
      </c>
      <c r="M15" s="352">
        <v>12.2</v>
      </c>
    </row>
    <row r="16" spans="1:13" ht="17.649999999999999" x14ac:dyDescent="0.5">
      <c r="A16" s="359"/>
      <c r="G16" s="355"/>
      <c r="H16" s="904"/>
      <c r="I16" s="333" t="s">
        <v>280</v>
      </c>
      <c r="J16" s="334">
        <v>3</v>
      </c>
      <c r="K16" s="333" t="s">
        <v>325</v>
      </c>
      <c r="L16" s="343" t="s">
        <v>326</v>
      </c>
      <c r="M16" s="352">
        <v>12.3</v>
      </c>
    </row>
    <row r="17" spans="2:13" ht="17.649999999999999" x14ac:dyDescent="0.5">
      <c r="H17" s="904"/>
      <c r="I17" s="333" t="s">
        <v>280</v>
      </c>
      <c r="J17" s="334">
        <v>3</v>
      </c>
      <c r="K17" s="333" t="s">
        <v>327</v>
      </c>
      <c r="L17" s="343" t="s">
        <v>328</v>
      </c>
      <c r="M17" s="352">
        <v>12.4</v>
      </c>
    </row>
    <row r="18" spans="2:13" ht="17.649999999999999" x14ac:dyDescent="0.5">
      <c r="H18" s="904"/>
      <c r="I18" s="318" t="s">
        <v>310</v>
      </c>
      <c r="J18" s="319" t="s">
        <v>115</v>
      </c>
      <c r="K18" s="318" t="s">
        <v>329</v>
      </c>
      <c r="L18" s="344" t="s">
        <v>330</v>
      </c>
      <c r="M18" s="353">
        <v>12.1</v>
      </c>
    </row>
    <row r="19" spans="2:13" ht="17.649999999999999" x14ac:dyDescent="0.5">
      <c r="B19" s="105"/>
      <c r="C19" s="356"/>
      <c r="D19" s="105"/>
      <c r="E19" s="357"/>
      <c r="F19" s="358"/>
      <c r="H19" s="904"/>
      <c r="I19" s="318" t="s">
        <v>310</v>
      </c>
      <c r="J19" s="319" t="s">
        <v>115</v>
      </c>
      <c r="K19" s="318" t="s">
        <v>331</v>
      </c>
      <c r="L19" s="344" t="s">
        <v>293</v>
      </c>
      <c r="M19" s="353">
        <v>12.2</v>
      </c>
    </row>
    <row r="20" spans="2:13" ht="17.649999999999999" x14ac:dyDescent="0.5">
      <c r="B20" s="105"/>
      <c r="C20" s="356"/>
      <c r="D20" s="105"/>
      <c r="E20" s="357"/>
      <c r="F20" s="358"/>
      <c r="H20" s="904"/>
      <c r="I20" s="318" t="s">
        <v>310</v>
      </c>
      <c r="J20" s="319" t="s">
        <v>115</v>
      </c>
      <c r="K20" s="318" t="s">
        <v>332</v>
      </c>
      <c r="L20" s="344" t="s">
        <v>333</v>
      </c>
      <c r="M20" s="353">
        <v>12.3</v>
      </c>
    </row>
    <row r="21" spans="2:13" ht="17.649999999999999" x14ac:dyDescent="0.5">
      <c r="B21" s="105"/>
      <c r="C21" s="356"/>
      <c r="D21" s="105"/>
      <c r="E21" s="357"/>
      <c r="F21" s="358"/>
      <c r="H21" s="904"/>
      <c r="I21" s="318" t="s">
        <v>310</v>
      </c>
      <c r="J21" s="319" t="s">
        <v>115</v>
      </c>
      <c r="K21" s="318" t="s">
        <v>334</v>
      </c>
      <c r="L21" s="344" t="s">
        <v>335</v>
      </c>
      <c r="M21" s="353">
        <v>12.4</v>
      </c>
    </row>
    <row r="22" spans="2:13" ht="17.649999999999999" x14ac:dyDescent="0.5">
      <c r="H22" s="904"/>
      <c r="I22" s="318" t="s">
        <v>310</v>
      </c>
      <c r="J22" s="319" t="s">
        <v>115</v>
      </c>
      <c r="K22" s="318" t="s">
        <v>336</v>
      </c>
      <c r="L22" s="344" t="s">
        <v>313</v>
      </c>
      <c r="M22" s="353">
        <v>12.5</v>
      </c>
    </row>
    <row r="23" spans="2:13" ht="17.649999999999999" x14ac:dyDescent="0.5">
      <c r="H23" s="904"/>
      <c r="I23" s="318" t="s">
        <v>310</v>
      </c>
      <c r="J23" s="319" t="s">
        <v>115</v>
      </c>
      <c r="K23" s="318" t="s">
        <v>337</v>
      </c>
      <c r="L23" s="344" t="s">
        <v>306</v>
      </c>
      <c r="M23" s="353">
        <v>12.6</v>
      </c>
    </row>
    <row r="24" spans="2:13" ht="17.649999999999999" x14ac:dyDescent="0.5">
      <c r="H24" s="904"/>
      <c r="I24" s="318" t="s">
        <v>310</v>
      </c>
      <c r="J24" s="319" t="s">
        <v>115</v>
      </c>
      <c r="K24" s="318" t="s">
        <v>338</v>
      </c>
      <c r="L24" s="344" t="s">
        <v>339</v>
      </c>
      <c r="M24" s="353">
        <v>12.7</v>
      </c>
    </row>
    <row r="25" spans="2:13" ht="17.649999999999999" x14ac:dyDescent="0.5">
      <c r="H25" s="904"/>
      <c r="I25" s="318" t="s">
        <v>310</v>
      </c>
      <c r="J25" s="319" t="s">
        <v>115</v>
      </c>
      <c r="K25" s="318" t="s">
        <v>340</v>
      </c>
      <c r="L25" s="344" t="s">
        <v>341</v>
      </c>
      <c r="M25" s="353">
        <v>12.8</v>
      </c>
    </row>
    <row r="26" spans="2:13" ht="17.649999999999999" x14ac:dyDescent="0.5">
      <c r="H26" s="904"/>
      <c r="I26" s="318" t="s">
        <v>310</v>
      </c>
      <c r="J26" s="319" t="s">
        <v>115</v>
      </c>
      <c r="K26" s="318" t="s">
        <v>342</v>
      </c>
      <c r="L26" s="344" t="s">
        <v>317</v>
      </c>
      <c r="M26" s="353">
        <v>12.9</v>
      </c>
    </row>
    <row r="27" spans="2:13" ht="17.649999999999999" x14ac:dyDescent="0.5">
      <c r="H27" s="904"/>
      <c r="I27" s="318" t="s">
        <v>310</v>
      </c>
      <c r="J27" s="319">
        <v>3</v>
      </c>
      <c r="K27" s="318" t="s">
        <v>343</v>
      </c>
      <c r="L27" s="344" t="s">
        <v>344</v>
      </c>
      <c r="M27" s="353">
        <v>12.1</v>
      </c>
    </row>
    <row r="28" spans="2:13" ht="17.649999999999999" x14ac:dyDescent="0.5">
      <c r="H28" s="904"/>
      <c r="I28" s="318" t="s">
        <v>310</v>
      </c>
      <c r="J28" s="319">
        <v>3</v>
      </c>
      <c r="K28" s="318" t="s">
        <v>345</v>
      </c>
      <c r="L28" s="344" t="s">
        <v>346</v>
      </c>
      <c r="M28" s="353">
        <v>12.2</v>
      </c>
    </row>
    <row r="29" spans="2:13" ht="17.649999999999999" x14ac:dyDescent="0.5">
      <c r="H29" s="904"/>
      <c r="I29" s="318" t="s">
        <v>310</v>
      </c>
      <c r="J29" s="319">
        <v>3</v>
      </c>
      <c r="K29" s="318" t="s">
        <v>347</v>
      </c>
      <c r="L29" s="344" t="s">
        <v>348</v>
      </c>
      <c r="M29" s="353">
        <v>12.3</v>
      </c>
    </row>
    <row r="30" spans="2:13" ht="17.649999999999999" x14ac:dyDescent="0.5">
      <c r="H30" s="904"/>
      <c r="I30" s="318" t="s">
        <v>310</v>
      </c>
      <c r="J30" s="319">
        <v>3</v>
      </c>
      <c r="K30" s="318" t="s">
        <v>349</v>
      </c>
      <c r="L30" s="344" t="s">
        <v>350</v>
      </c>
      <c r="M30" s="353">
        <v>12.4</v>
      </c>
    </row>
    <row r="31" spans="2:13" ht="17.649999999999999" x14ac:dyDescent="0.5">
      <c r="H31" s="904"/>
      <c r="I31" s="318" t="s">
        <v>310</v>
      </c>
      <c r="J31" s="319">
        <v>3</v>
      </c>
      <c r="K31" s="318" t="s">
        <v>351</v>
      </c>
      <c r="L31" s="344" t="s">
        <v>352</v>
      </c>
      <c r="M31" s="353">
        <v>12.5</v>
      </c>
    </row>
    <row r="32" spans="2:13" x14ac:dyDescent="0.35">
      <c r="H32" s="904"/>
    </row>
  </sheetData>
  <mergeCells count="4">
    <mergeCell ref="H5:H32"/>
    <mergeCell ref="A2:L2"/>
    <mergeCell ref="A3:L3"/>
    <mergeCell ref="A5:A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B43"/>
  <sheetViews>
    <sheetView view="pageBreakPreview" topLeftCell="A4" zoomScale="60" zoomScaleNormal="100" workbookViewId="0">
      <selection activeCell="D3" sqref="D1:AB1048576"/>
    </sheetView>
  </sheetViews>
  <sheetFormatPr defaultRowHeight="12.75" x14ac:dyDescent="0.35"/>
  <cols>
    <col min="1" max="1" width="4.265625" customWidth="1"/>
    <col min="2" max="2" width="8.86328125" customWidth="1"/>
    <col min="3" max="3" width="9.59765625" style="39" customWidth="1"/>
    <col min="4" max="28" width="9.86328125" style="39" customWidth="1"/>
  </cols>
  <sheetData>
    <row r="1" spans="1:28" ht="17.25" x14ac:dyDescent="0.45">
      <c r="A1" s="905" t="s">
        <v>353</v>
      </c>
      <c r="B1" s="905"/>
      <c r="C1" s="905"/>
      <c r="D1" s="905"/>
      <c r="E1" s="905"/>
      <c r="F1" s="905"/>
      <c r="G1" s="905"/>
      <c r="H1" s="905"/>
      <c r="I1" s="905"/>
      <c r="J1" s="905"/>
      <c r="K1" s="905"/>
      <c r="L1" s="905"/>
      <c r="M1" s="905"/>
      <c r="N1" s="905"/>
      <c r="O1" s="905"/>
      <c r="P1" s="905"/>
      <c r="Q1" s="905"/>
      <c r="R1" s="905"/>
      <c r="S1" s="905"/>
      <c r="T1" s="905"/>
      <c r="U1" s="905"/>
      <c r="V1" s="905"/>
      <c r="W1" s="905"/>
      <c r="X1" s="905"/>
      <c r="Y1" s="905"/>
      <c r="Z1" s="905"/>
      <c r="AA1" s="905"/>
      <c r="AB1" s="905"/>
    </row>
    <row r="2" spans="1:28" ht="17.25" x14ac:dyDescent="0.45">
      <c r="A2" s="905" t="s">
        <v>354</v>
      </c>
      <c r="B2" s="905"/>
      <c r="C2" s="905"/>
      <c r="D2" s="905"/>
      <c r="E2" s="905"/>
      <c r="F2" s="905"/>
      <c r="G2" s="905"/>
      <c r="H2" s="905"/>
      <c r="I2" s="905"/>
      <c r="J2" s="905"/>
      <c r="K2" s="905"/>
      <c r="L2" s="905"/>
      <c r="M2" s="905"/>
      <c r="N2" s="905"/>
      <c r="O2" s="905"/>
      <c r="P2" s="905"/>
      <c r="Q2" s="905"/>
      <c r="R2" s="905"/>
      <c r="S2" s="905"/>
      <c r="T2" s="905"/>
      <c r="U2" s="905"/>
      <c r="V2" s="905"/>
      <c r="W2" s="905"/>
      <c r="X2" s="905"/>
      <c r="Y2" s="905"/>
      <c r="Z2" s="905"/>
      <c r="AA2" s="905"/>
      <c r="AB2" s="905"/>
    </row>
    <row r="3" spans="1:28" ht="34.5" customHeight="1" x14ac:dyDescent="0.45">
      <c r="B3" s="363" t="s">
        <v>210</v>
      </c>
      <c r="C3" s="364" t="s">
        <v>23</v>
      </c>
      <c r="D3" s="364" t="s">
        <v>355</v>
      </c>
      <c r="E3" s="364" t="s">
        <v>356</v>
      </c>
      <c r="F3" s="364" t="s">
        <v>357</v>
      </c>
      <c r="G3" s="364" t="s">
        <v>51</v>
      </c>
      <c r="H3" s="364" t="s">
        <v>358</v>
      </c>
      <c r="I3" s="364" t="s">
        <v>37</v>
      </c>
      <c r="J3" s="364" t="s">
        <v>38</v>
      </c>
      <c r="K3" s="364" t="s">
        <v>9</v>
      </c>
      <c r="L3" s="364" t="s">
        <v>10</v>
      </c>
      <c r="M3" s="410" t="s">
        <v>359</v>
      </c>
      <c r="N3" s="410" t="s">
        <v>360</v>
      </c>
      <c r="O3" s="410" t="s">
        <v>290</v>
      </c>
      <c r="P3" s="410" t="s">
        <v>39</v>
      </c>
      <c r="Q3" s="410" t="s">
        <v>361</v>
      </c>
      <c r="R3" s="410" t="s">
        <v>119</v>
      </c>
      <c r="S3" s="410" t="s">
        <v>362</v>
      </c>
      <c r="T3" s="410" t="s">
        <v>363</v>
      </c>
      <c r="U3" s="410" t="s">
        <v>364</v>
      </c>
      <c r="V3" s="410" t="s">
        <v>365</v>
      </c>
      <c r="W3" s="410" t="s">
        <v>366</v>
      </c>
      <c r="X3" s="410" t="s">
        <v>367</v>
      </c>
      <c r="Y3" s="410" t="s">
        <v>368</v>
      </c>
      <c r="Z3" s="410" t="s">
        <v>369</v>
      </c>
      <c r="AA3" s="410" t="s">
        <v>370</v>
      </c>
      <c r="AB3" s="364" t="s">
        <v>371</v>
      </c>
    </row>
    <row r="4" spans="1:28" ht="24" customHeight="1" x14ac:dyDescent="0.5">
      <c r="B4" s="320">
        <v>1</v>
      </c>
      <c r="C4" s="330">
        <v>10.1</v>
      </c>
      <c r="D4" s="330"/>
      <c r="E4" s="330">
        <v>3</v>
      </c>
      <c r="F4" s="330">
        <v>3</v>
      </c>
      <c r="G4" s="330">
        <v>3</v>
      </c>
      <c r="H4" s="330">
        <v>1</v>
      </c>
      <c r="I4" s="330">
        <v>2</v>
      </c>
      <c r="J4" s="406">
        <v>1</v>
      </c>
      <c r="K4" s="330">
        <v>3</v>
      </c>
      <c r="L4" s="330">
        <v>1</v>
      </c>
      <c r="M4" s="330">
        <v>2</v>
      </c>
      <c r="N4" s="330">
        <v>2</v>
      </c>
      <c r="O4" s="330">
        <v>2</v>
      </c>
      <c r="P4" s="330">
        <v>2</v>
      </c>
      <c r="Q4" s="330"/>
      <c r="R4" s="330"/>
      <c r="S4" s="330"/>
      <c r="T4" s="330"/>
      <c r="U4" s="330">
        <v>1</v>
      </c>
      <c r="V4" s="330">
        <v>1</v>
      </c>
      <c r="W4" s="330">
        <v>1</v>
      </c>
      <c r="X4" s="330"/>
      <c r="Y4" s="330"/>
      <c r="Z4" s="330"/>
      <c r="AA4" s="330"/>
      <c r="AB4" s="330">
        <f t="shared" ref="AB4:AB41" si="0">SUM(E4:AA4)</f>
        <v>28</v>
      </c>
    </row>
    <row r="5" spans="1:28" ht="24" customHeight="1" x14ac:dyDescent="0.5">
      <c r="B5" s="320">
        <v>2</v>
      </c>
      <c r="C5" s="330">
        <v>10.199999999999999</v>
      </c>
      <c r="D5" s="330"/>
      <c r="E5" s="330">
        <v>3</v>
      </c>
      <c r="F5" s="330">
        <v>3</v>
      </c>
      <c r="G5" s="330">
        <v>3</v>
      </c>
      <c r="H5" s="330">
        <v>1</v>
      </c>
      <c r="I5" s="330">
        <v>2</v>
      </c>
      <c r="J5" s="406">
        <v>1</v>
      </c>
      <c r="K5" s="330">
        <v>3</v>
      </c>
      <c r="L5" s="330">
        <v>1</v>
      </c>
      <c r="M5" s="330">
        <v>2</v>
      </c>
      <c r="N5" s="330">
        <v>2</v>
      </c>
      <c r="O5" s="330">
        <v>2</v>
      </c>
      <c r="P5" s="330">
        <v>2</v>
      </c>
      <c r="Q5" s="330"/>
      <c r="R5" s="330"/>
      <c r="S5" s="330"/>
      <c r="T5" s="330"/>
      <c r="U5" s="330">
        <v>1</v>
      </c>
      <c r="V5" s="330">
        <v>1</v>
      </c>
      <c r="W5" s="330">
        <v>1</v>
      </c>
      <c r="X5" s="330"/>
      <c r="Y5" s="330"/>
      <c r="Z5" s="330"/>
      <c r="AA5" s="330"/>
      <c r="AB5" s="330">
        <f t="shared" si="0"/>
        <v>28</v>
      </c>
    </row>
    <row r="6" spans="1:28" ht="24" customHeight="1" x14ac:dyDescent="0.5">
      <c r="B6" s="320">
        <v>3</v>
      </c>
      <c r="C6" s="330">
        <v>10.3</v>
      </c>
      <c r="D6" s="330"/>
      <c r="E6" s="330">
        <v>3</v>
      </c>
      <c r="F6" s="330">
        <v>3</v>
      </c>
      <c r="G6" s="330">
        <v>3</v>
      </c>
      <c r="H6" s="330">
        <v>1</v>
      </c>
      <c r="I6" s="330">
        <v>2</v>
      </c>
      <c r="J6" s="406">
        <v>1</v>
      </c>
      <c r="K6" s="330">
        <v>3</v>
      </c>
      <c r="L6" s="330">
        <v>1</v>
      </c>
      <c r="M6" s="330">
        <v>2</v>
      </c>
      <c r="N6" s="330">
        <v>2</v>
      </c>
      <c r="O6" s="330">
        <v>2</v>
      </c>
      <c r="P6" s="330">
        <v>2</v>
      </c>
      <c r="Q6" s="330"/>
      <c r="R6" s="330"/>
      <c r="S6" s="330"/>
      <c r="T6" s="330"/>
      <c r="U6" s="330">
        <v>1</v>
      </c>
      <c r="V6" s="330">
        <v>1</v>
      </c>
      <c r="W6" s="330">
        <v>1</v>
      </c>
      <c r="X6" s="330"/>
      <c r="Y6" s="330"/>
      <c r="Z6" s="330"/>
      <c r="AA6" s="330"/>
      <c r="AB6" s="330">
        <f t="shared" si="0"/>
        <v>28</v>
      </c>
    </row>
    <row r="7" spans="1:28" ht="24" customHeight="1" x14ac:dyDescent="0.5">
      <c r="B7" s="320">
        <v>4</v>
      </c>
      <c r="C7" s="330">
        <v>10.4</v>
      </c>
      <c r="D7" s="330"/>
      <c r="E7" s="330">
        <v>3</v>
      </c>
      <c r="F7" s="330">
        <v>3</v>
      </c>
      <c r="G7" s="330">
        <v>3</v>
      </c>
      <c r="H7" s="330">
        <v>1</v>
      </c>
      <c r="I7" s="330">
        <v>2</v>
      </c>
      <c r="J7" s="406">
        <v>1</v>
      </c>
      <c r="K7" s="330">
        <v>3</v>
      </c>
      <c r="L7" s="330">
        <v>1</v>
      </c>
      <c r="M7" s="330">
        <v>2</v>
      </c>
      <c r="N7" s="330">
        <v>2</v>
      </c>
      <c r="O7" s="330">
        <v>2</v>
      </c>
      <c r="P7" s="330">
        <v>2</v>
      </c>
      <c r="Q7" s="330"/>
      <c r="R7" s="330"/>
      <c r="S7" s="330"/>
      <c r="T7" s="330"/>
      <c r="U7" s="330">
        <v>1</v>
      </c>
      <c r="V7" s="330">
        <v>1</v>
      </c>
      <c r="W7" s="330"/>
      <c r="X7" s="330">
        <v>1</v>
      </c>
      <c r="Y7" s="330"/>
      <c r="Z7" s="330"/>
      <c r="AA7" s="330"/>
      <c r="AB7" s="330">
        <f t="shared" si="0"/>
        <v>28</v>
      </c>
    </row>
    <row r="8" spans="1:28" ht="24" customHeight="1" x14ac:dyDescent="0.5">
      <c r="B8" s="320">
        <v>5</v>
      </c>
      <c r="C8" s="330">
        <v>10.5</v>
      </c>
      <c r="D8" s="330"/>
      <c r="E8" s="330">
        <v>3</v>
      </c>
      <c r="F8" s="330">
        <v>3</v>
      </c>
      <c r="G8" s="330">
        <v>3</v>
      </c>
      <c r="H8" s="330">
        <v>1</v>
      </c>
      <c r="I8" s="330">
        <v>2</v>
      </c>
      <c r="J8" s="406">
        <v>1</v>
      </c>
      <c r="K8" s="330">
        <v>3</v>
      </c>
      <c r="L8" s="330">
        <v>1</v>
      </c>
      <c r="M8" s="330">
        <v>2</v>
      </c>
      <c r="N8" s="330">
        <v>2</v>
      </c>
      <c r="O8" s="330">
        <v>2</v>
      </c>
      <c r="P8" s="330">
        <v>2</v>
      </c>
      <c r="Q8" s="330"/>
      <c r="R8" s="330"/>
      <c r="S8" s="330"/>
      <c r="T8" s="330"/>
      <c r="U8" s="330">
        <v>1</v>
      </c>
      <c r="V8" s="330">
        <v>1</v>
      </c>
      <c r="W8" s="330"/>
      <c r="X8" s="330">
        <v>1</v>
      </c>
      <c r="Y8" s="330"/>
      <c r="Z8" s="330"/>
      <c r="AA8" s="330"/>
      <c r="AB8" s="330">
        <f t="shared" si="0"/>
        <v>28</v>
      </c>
    </row>
    <row r="9" spans="1:28" ht="24" customHeight="1" x14ac:dyDescent="0.5">
      <c r="B9" s="320">
        <v>6</v>
      </c>
      <c r="C9" s="330">
        <v>10.6</v>
      </c>
      <c r="D9" s="330"/>
      <c r="E9" s="330">
        <v>3</v>
      </c>
      <c r="F9" s="330">
        <v>3</v>
      </c>
      <c r="G9" s="330">
        <v>3</v>
      </c>
      <c r="H9" s="330">
        <v>1</v>
      </c>
      <c r="I9" s="330">
        <v>2</v>
      </c>
      <c r="J9" s="406">
        <v>1</v>
      </c>
      <c r="K9" s="330">
        <v>3</v>
      </c>
      <c r="L9" s="330">
        <v>1</v>
      </c>
      <c r="M9" s="330">
        <v>2</v>
      </c>
      <c r="N9" s="330">
        <v>2</v>
      </c>
      <c r="O9" s="330"/>
      <c r="P9" s="330">
        <v>2</v>
      </c>
      <c r="Q9" s="330">
        <v>2</v>
      </c>
      <c r="R9" s="330"/>
      <c r="S9" s="330"/>
      <c r="T9" s="330"/>
      <c r="U9" s="330">
        <v>1</v>
      </c>
      <c r="V9" s="330">
        <v>1</v>
      </c>
      <c r="W9" s="330"/>
      <c r="X9" s="330">
        <v>1</v>
      </c>
      <c r="Y9" s="330"/>
      <c r="Z9" s="330"/>
      <c r="AA9" s="330"/>
      <c r="AB9" s="330">
        <f t="shared" si="0"/>
        <v>28</v>
      </c>
    </row>
    <row r="10" spans="1:28" ht="24" customHeight="1" x14ac:dyDescent="0.5">
      <c r="B10" s="320">
        <v>7</v>
      </c>
      <c r="C10" s="330">
        <v>10.7</v>
      </c>
      <c r="D10" s="330"/>
      <c r="E10" s="330">
        <v>3</v>
      </c>
      <c r="F10" s="330">
        <v>3</v>
      </c>
      <c r="G10" s="330">
        <v>3</v>
      </c>
      <c r="H10" s="330">
        <v>1</v>
      </c>
      <c r="I10" s="330">
        <v>2</v>
      </c>
      <c r="J10" s="406">
        <v>1</v>
      </c>
      <c r="K10" s="330">
        <v>3</v>
      </c>
      <c r="L10" s="330">
        <v>1</v>
      </c>
      <c r="M10" s="330">
        <v>2</v>
      </c>
      <c r="N10" s="330">
        <v>2</v>
      </c>
      <c r="O10" s="330"/>
      <c r="P10" s="330">
        <v>2</v>
      </c>
      <c r="Q10" s="330">
        <v>2</v>
      </c>
      <c r="R10" s="330"/>
      <c r="S10" s="330"/>
      <c r="T10" s="330"/>
      <c r="U10" s="330">
        <v>1</v>
      </c>
      <c r="V10" s="330">
        <v>1</v>
      </c>
      <c r="W10" s="330"/>
      <c r="X10" s="330">
        <v>1</v>
      </c>
      <c r="Y10" s="330"/>
      <c r="Z10" s="330"/>
      <c r="AA10" s="330"/>
      <c r="AB10" s="330">
        <f t="shared" si="0"/>
        <v>28</v>
      </c>
    </row>
    <row r="11" spans="1:28" ht="24" customHeight="1" x14ac:dyDescent="0.5">
      <c r="B11" s="320">
        <v>8</v>
      </c>
      <c r="C11" s="330">
        <v>10.8</v>
      </c>
      <c r="D11" s="330"/>
      <c r="E11" s="330">
        <v>3</v>
      </c>
      <c r="F11" s="330">
        <v>3</v>
      </c>
      <c r="G11" s="330">
        <v>3</v>
      </c>
      <c r="H11" s="330">
        <v>1</v>
      </c>
      <c r="I11" s="330">
        <v>2</v>
      </c>
      <c r="J11" s="406">
        <v>1</v>
      </c>
      <c r="K11" s="330">
        <v>3</v>
      </c>
      <c r="L11" s="330">
        <v>1</v>
      </c>
      <c r="M11" s="330">
        <v>2</v>
      </c>
      <c r="N11" s="330">
        <v>2</v>
      </c>
      <c r="O11" s="330"/>
      <c r="P11" s="330">
        <v>2</v>
      </c>
      <c r="Q11" s="330">
        <v>2</v>
      </c>
      <c r="R11" s="330"/>
      <c r="S11" s="330"/>
      <c r="T11" s="330"/>
      <c r="U11" s="330">
        <v>1</v>
      </c>
      <c r="V11" s="330">
        <v>1</v>
      </c>
      <c r="W11" s="330"/>
      <c r="X11" s="330"/>
      <c r="Y11" s="330"/>
      <c r="Z11" s="330"/>
      <c r="AA11" s="330">
        <v>1</v>
      </c>
      <c r="AB11" s="330">
        <f t="shared" si="0"/>
        <v>28</v>
      </c>
    </row>
    <row r="12" spans="1:28" ht="24" customHeight="1" x14ac:dyDescent="0.5">
      <c r="B12" s="320">
        <v>9</v>
      </c>
      <c r="C12" s="330">
        <v>10.9</v>
      </c>
      <c r="D12" s="330"/>
      <c r="E12" s="330">
        <v>3</v>
      </c>
      <c r="F12" s="330">
        <v>3</v>
      </c>
      <c r="G12" s="330">
        <v>3</v>
      </c>
      <c r="H12" s="330">
        <v>1</v>
      </c>
      <c r="I12" s="330">
        <v>2</v>
      </c>
      <c r="J12" s="406">
        <v>1</v>
      </c>
      <c r="K12" s="330">
        <v>3</v>
      </c>
      <c r="L12" s="330">
        <v>1</v>
      </c>
      <c r="M12" s="330">
        <v>2</v>
      </c>
      <c r="N12" s="330">
        <v>2</v>
      </c>
      <c r="O12" s="330"/>
      <c r="P12" s="330">
        <v>2</v>
      </c>
      <c r="Q12" s="330">
        <v>2</v>
      </c>
      <c r="R12" s="330"/>
      <c r="S12" s="330"/>
      <c r="T12" s="330"/>
      <c r="U12" s="330">
        <v>1</v>
      </c>
      <c r="V12" s="330">
        <v>1</v>
      </c>
      <c r="W12" s="330"/>
      <c r="X12" s="330"/>
      <c r="Y12" s="330"/>
      <c r="Z12" s="330"/>
      <c r="AA12" s="330">
        <v>1</v>
      </c>
      <c r="AB12" s="330">
        <f t="shared" si="0"/>
        <v>28</v>
      </c>
    </row>
    <row r="13" spans="1:28" ht="24" customHeight="1" x14ac:dyDescent="0.5">
      <c r="B13" s="320">
        <v>10</v>
      </c>
      <c r="C13" s="365" t="s">
        <v>254</v>
      </c>
      <c r="D13" s="365"/>
      <c r="E13" s="330">
        <v>3</v>
      </c>
      <c r="F13" s="330">
        <v>3</v>
      </c>
      <c r="G13" s="330">
        <v>3</v>
      </c>
      <c r="H13" s="330">
        <v>1</v>
      </c>
      <c r="I13" s="330">
        <v>2</v>
      </c>
      <c r="J13" s="406">
        <v>1</v>
      </c>
      <c r="K13" s="330">
        <v>3</v>
      </c>
      <c r="L13" s="330">
        <v>1</v>
      </c>
      <c r="M13" s="330">
        <v>2</v>
      </c>
      <c r="N13" s="330">
        <v>2</v>
      </c>
      <c r="O13" s="330"/>
      <c r="P13" s="330">
        <v>2</v>
      </c>
      <c r="Q13" s="330">
        <v>2</v>
      </c>
      <c r="R13" s="330"/>
      <c r="S13" s="330"/>
      <c r="T13" s="330"/>
      <c r="U13" s="330">
        <v>1</v>
      </c>
      <c r="V13" s="330">
        <v>1</v>
      </c>
      <c r="W13" s="330"/>
      <c r="X13" s="330"/>
      <c r="Y13" s="330"/>
      <c r="Z13" s="330"/>
      <c r="AA13" s="330">
        <v>1</v>
      </c>
      <c r="AB13" s="330">
        <f t="shared" si="0"/>
        <v>28</v>
      </c>
    </row>
    <row r="14" spans="1:28" ht="24" customHeight="1" x14ac:dyDescent="0.5">
      <c r="B14" s="320">
        <v>11</v>
      </c>
      <c r="C14" s="365" t="s">
        <v>259</v>
      </c>
      <c r="D14" s="365"/>
      <c r="E14" s="330">
        <v>3</v>
      </c>
      <c r="F14" s="330">
        <v>3</v>
      </c>
      <c r="G14" s="330">
        <v>3</v>
      </c>
      <c r="H14" s="330">
        <v>1</v>
      </c>
      <c r="I14" s="330">
        <v>2</v>
      </c>
      <c r="J14" s="406">
        <v>1</v>
      </c>
      <c r="K14" s="330">
        <v>3</v>
      </c>
      <c r="L14" s="330">
        <v>1</v>
      </c>
      <c r="M14" s="330">
        <v>2</v>
      </c>
      <c r="N14" s="330"/>
      <c r="O14" s="330">
        <v>2</v>
      </c>
      <c r="P14" s="330"/>
      <c r="Q14" s="330">
        <v>2</v>
      </c>
      <c r="R14" s="330">
        <v>2</v>
      </c>
      <c r="S14" s="330"/>
      <c r="T14" s="330"/>
      <c r="U14" s="330">
        <v>1</v>
      </c>
      <c r="V14" s="330">
        <v>1</v>
      </c>
      <c r="W14" s="330"/>
      <c r="X14" s="330"/>
      <c r="Y14" s="330">
        <v>1</v>
      </c>
      <c r="Z14" s="330"/>
      <c r="AA14" s="330"/>
      <c r="AB14" s="330">
        <f t="shared" si="0"/>
        <v>28</v>
      </c>
    </row>
    <row r="15" spans="1:28" ht="24" customHeight="1" x14ac:dyDescent="0.5">
      <c r="B15" s="732">
        <v>12</v>
      </c>
      <c r="C15" s="365" t="s">
        <v>263</v>
      </c>
      <c r="D15" s="365"/>
      <c r="E15" s="330">
        <v>3</v>
      </c>
      <c r="F15" s="330">
        <v>3</v>
      </c>
      <c r="G15" s="330">
        <v>3</v>
      </c>
      <c r="H15" s="330">
        <v>1</v>
      </c>
      <c r="I15" s="330">
        <v>2</v>
      </c>
      <c r="J15" s="406">
        <v>1</v>
      </c>
      <c r="K15" s="330">
        <v>3</v>
      </c>
      <c r="L15" s="330">
        <v>1</v>
      </c>
      <c r="M15" s="330">
        <v>2</v>
      </c>
      <c r="N15" s="330"/>
      <c r="O15" s="330">
        <v>2</v>
      </c>
      <c r="P15" s="330"/>
      <c r="Q15" s="330">
        <v>2</v>
      </c>
      <c r="R15" s="330">
        <v>2</v>
      </c>
      <c r="S15" s="330"/>
      <c r="T15" s="330"/>
      <c r="U15" s="330">
        <v>1</v>
      </c>
      <c r="V15" s="330">
        <v>1</v>
      </c>
      <c r="W15" s="330"/>
      <c r="X15" s="330"/>
      <c r="Y15" s="330">
        <v>1</v>
      </c>
      <c r="Z15" s="330"/>
      <c r="AA15" s="330"/>
      <c r="AB15" s="330">
        <f t="shared" si="0"/>
        <v>28</v>
      </c>
    </row>
    <row r="16" spans="1:28" ht="24" customHeight="1" x14ac:dyDescent="0.5">
      <c r="B16" s="732">
        <v>13</v>
      </c>
      <c r="C16" s="365" t="s">
        <v>267</v>
      </c>
      <c r="D16" s="365"/>
      <c r="E16" s="330">
        <v>3</v>
      </c>
      <c r="F16" s="330">
        <v>3</v>
      </c>
      <c r="G16" s="330">
        <v>3</v>
      </c>
      <c r="H16" s="330">
        <v>1</v>
      </c>
      <c r="I16" s="330">
        <v>2</v>
      </c>
      <c r="J16" s="406">
        <v>1</v>
      </c>
      <c r="K16" s="330">
        <v>3</v>
      </c>
      <c r="L16" s="330">
        <v>1</v>
      </c>
      <c r="M16" s="330">
        <v>2</v>
      </c>
      <c r="N16" s="330"/>
      <c r="O16" s="330">
        <v>2</v>
      </c>
      <c r="P16" s="330"/>
      <c r="Q16" s="330">
        <v>2</v>
      </c>
      <c r="R16" s="330">
        <v>2</v>
      </c>
      <c r="S16" s="330"/>
      <c r="T16" s="330"/>
      <c r="U16" s="330">
        <v>1</v>
      </c>
      <c r="V16" s="330">
        <v>1</v>
      </c>
      <c r="W16" s="330"/>
      <c r="X16" s="330"/>
      <c r="Y16" s="330"/>
      <c r="Z16" s="330">
        <v>1</v>
      </c>
      <c r="AA16" s="330"/>
      <c r="AB16" s="330">
        <f t="shared" si="0"/>
        <v>28</v>
      </c>
    </row>
    <row r="17" spans="2:28" ht="24" customHeight="1" x14ac:dyDescent="0.5">
      <c r="B17" s="732">
        <v>14</v>
      </c>
      <c r="C17" s="365" t="s">
        <v>268</v>
      </c>
      <c r="D17" s="365"/>
      <c r="E17" s="330">
        <v>3</v>
      </c>
      <c r="F17" s="330">
        <v>3</v>
      </c>
      <c r="G17" s="330">
        <v>3</v>
      </c>
      <c r="H17" s="330">
        <v>1</v>
      </c>
      <c r="I17" s="330">
        <v>2</v>
      </c>
      <c r="J17" s="406">
        <v>1</v>
      </c>
      <c r="K17" s="330">
        <v>3</v>
      </c>
      <c r="L17" s="330">
        <v>1</v>
      </c>
      <c r="M17" s="330"/>
      <c r="N17" s="330">
        <v>2</v>
      </c>
      <c r="O17" s="330"/>
      <c r="P17" s="330"/>
      <c r="Q17" s="330">
        <v>2</v>
      </c>
      <c r="R17" s="330">
        <v>2</v>
      </c>
      <c r="S17" s="330">
        <v>2</v>
      </c>
      <c r="T17" s="330"/>
      <c r="U17" s="330">
        <v>1</v>
      </c>
      <c r="V17" s="330">
        <v>1</v>
      </c>
      <c r="W17" s="330"/>
      <c r="X17" s="330"/>
      <c r="Y17" s="330"/>
      <c r="Z17" s="330">
        <v>1</v>
      </c>
      <c r="AA17" s="330"/>
      <c r="AB17" s="330">
        <f t="shared" si="0"/>
        <v>28</v>
      </c>
    </row>
    <row r="18" spans="2:28" ht="24" customHeight="1" x14ac:dyDescent="0.5">
      <c r="B18" s="732">
        <v>15</v>
      </c>
      <c r="C18" s="365" t="s">
        <v>270</v>
      </c>
      <c r="D18" s="365"/>
      <c r="E18" s="330">
        <v>3</v>
      </c>
      <c r="F18" s="330">
        <v>3</v>
      </c>
      <c r="G18" s="330">
        <v>3</v>
      </c>
      <c r="H18" s="330">
        <v>1</v>
      </c>
      <c r="I18" s="330">
        <v>2</v>
      </c>
      <c r="J18" s="406">
        <v>1</v>
      </c>
      <c r="K18" s="330">
        <v>3</v>
      </c>
      <c r="L18" s="330">
        <v>1</v>
      </c>
      <c r="M18" s="330"/>
      <c r="N18" s="330">
        <v>2</v>
      </c>
      <c r="O18" s="330"/>
      <c r="P18" s="330"/>
      <c r="Q18" s="330">
        <v>2</v>
      </c>
      <c r="R18" s="330">
        <v>2</v>
      </c>
      <c r="S18" s="330">
        <v>2</v>
      </c>
      <c r="T18" s="330"/>
      <c r="U18" s="330">
        <v>1</v>
      </c>
      <c r="V18" s="330">
        <v>1</v>
      </c>
      <c r="W18" s="330"/>
      <c r="X18" s="330"/>
      <c r="Y18" s="330"/>
      <c r="Z18" s="330">
        <v>1</v>
      </c>
      <c r="AA18" s="330"/>
      <c r="AB18" s="330">
        <f t="shared" si="0"/>
        <v>28</v>
      </c>
    </row>
    <row r="19" spans="2:28" ht="24" customHeight="1" x14ac:dyDescent="0.5">
      <c r="B19" s="318">
        <v>16</v>
      </c>
      <c r="C19" s="319">
        <v>11.1</v>
      </c>
      <c r="D19" s="319"/>
      <c r="E19" s="319">
        <v>3</v>
      </c>
      <c r="F19" s="319">
        <v>3</v>
      </c>
      <c r="G19" s="319">
        <v>3</v>
      </c>
      <c r="H19" s="319">
        <v>2</v>
      </c>
      <c r="I19" s="319">
        <v>2</v>
      </c>
      <c r="J19" s="407">
        <v>1</v>
      </c>
      <c r="K19" s="319">
        <v>3</v>
      </c>
      <c r="L19" s="319">
        <v>1</v>
      </c>
      <c r="M19" s="319">
        <v>2</v>
      </c>
      <c r="N19" s="319">
        <v>2</v>
      </c>
      <c r="O19" s="319">
        <v>2</v>
      </c>
      <c r="P19" s="319">
        <v>2</v>
      </c>
      <c r="Q19" s="319"/>
      <c r="R19" s="319"/>
      <c r="S19" s="319"/>
      <c r="T19" s="319"/>
      <c r="U19" s="319">
        <v>1</v>
      </c>
      <c r="V19" s="319">
        <v>1</v>
      </c>
      <c r="W19" s="319">
        <v>1</v>
      </c>
      <c r="X19" s="319"/>
      <c r="Y19" s="319"/>
      <c r="Z19" s="319"/>
      <c r="AA19" s="319"/>
      <c r="AB19" s="319">
        <f t="shared" si="0"/>
        <v>29</v>
      </c>
    </row>
    <row r="20" spans="2:28" ht="24" customHeight="1" x14ac:dyDescent="0.5">
      <c r="B20" s="318">
        <v>17</v>
      </c>
      <c r="C20" s="319">
        <v>11.2</v>
      </c>
      <c r="D20" s="319"/>
      <c r="E20" s="319">
        <v>3</v>
      </c>
      <c r="F20" s="319">
        <v>3</v>
      </c>
      <c r="G20" s="319">
        <v>3</v>
      </c>
      <c r="H20" s="319">
        <v>2</v>
      </c>
      <c r="I20" s="319">
        <v>2</v>
      </c>
      <c r="J20" s="407">
        <v>1</v>
      </c>
      <c r="K20" s="319">
        <v>3</v>
      </c>
      <c r="L20" s="319">
        <v>1</v>
      </c>
      <c r="M20" s="319">
        <v>2</v>
      </c>
      <c r="N20" s="319">
        <v>2</v>
      </c>
      <c r="O20" s="319">
        <v>2</v>
      </c>
      <c r="P20" s="319">
        <v>2</v>
      </c>
      <c r="Q20" s="319"/>
      <c r="R20" s="319"/>
      <c r="S20" s="319"/>
      <c r="T20" s="319"/>
      <c r="U20" s="319">
        <v>1</v>
      </c>
      <c r="V20" s="319">
        <v>1</v>
      </c>
      <c r="W20" s="319">
        <v>1</v>
      </c>
      <c r="X20" s="319"/>
      <c r="Y20" s="319"/>
      <c r="Z20" s="319"/>
      <c r="AA20" s="319"/>
      <c r="AB20" s="319">
        <f t="shared" si="0"/>
        <v>29</v>
      </c>
    </row>
    <row r="21" spans="2:28" ht="24" customHeight="1" x14ac:dyDescent="0.5">
      <c r="B21" s="318">
        <v>18</v>
      </c>
      <c r="C21" s="319">
        <v>11.3</v>
      </c>
      <c r="D21" s="319"/>
      <c r="E21" s="319">
        <v>3</v>
      </c>
      <c r="F21" s="319">
        <v>3</v>
      </c>
      <c r="G21" s="319">
        <v>3</v>
      </c>
      <c r="H21" s="319">
        <v>2</v>
      </c>
      <c r="I21" s="319">
        <v>2</v>
      </c>
      <c r="J21" s="407">
        <v>1</v>
      </c>
      <c r="K21" s="319">
        <v>3</v>
      </c>
      <c r="L21" s="319">
        <v>1</v>
      </c>
      <c r="M21" s="319">
        <v>2</v>
      </c>
      <c r="N21" s="319">
        <v>2</v>
      </c>
      <c r="O21" s="319">
        <v>2</v>
      </c>
      <c r="P21" s="319">
        <v>2</v>
      </c>
      <c r="Q21" s="319"/>
      <c r="R21" s="319"/>
      <c r="S21" s="319"/>
      <c r="T21" s="319"/>
      <c r="U21" s="319">
        <v>1</v>
      </c>
      <c r="V21" s="319">
        <v>1</v>
      </c>
      <c r="W21" s="319">
        <v>1</v>
      </c>
      <c r="X21" s="319"/>
      <c r="Y21" s="319"/>
      <c r="Z21" s="319"/>
      <c r="AA21" s="319"/>
      <c r="AB21" s="319">
        <f t="shared" si="0"/>
        <v>29</v>
      </c>
    </row>
    <row r="22" spans="2:28" ht="24" customHeight="1" x14ac:dyDescent="0.5">
      <c r="B22" s="318">
        <v>19</v>
      </c>
      <c r="C22" s="319">
        <v>11.4</v>
      </c>
      <c r="D22" s="319"/>
      <c r="E22" s="319">
        <v>3</v>
      </c>
      <c r="F22" s="319">
        <v>3</v>
      </c>
      <c r="G22" s="319">
        <v>3</v>
      </c>
      <c r="H22" s="319">
        <v>2</v>
      </c>
      <c r="I22" s="319">
        <v>2</v>
      </c>
      <c r="J22" s="407">
        <v>1</v>
      </c>
      <c r="K22" s="319">
        <v>3</v>
      </c>
      <c r="L22" s="319">
        <v>1</v>
      </c>
      <c r="M22" s="319">
        <v>2</v>
      </c>
      <c r="N22" s="319">
        <v>2</v>
      </c>
      <c r="O22" s="319"/>
      <c r="P22" s="319">
        <v>2</v>
      </c>
      <c r="Q22" s="319">
        <v>2</v>
      </c>
      <c r="R22" s="319"/>
      <c r="S22" s="319"/>
      <c r="T22" s="319"/>
      <c r="U22" s="319">
        <v>1</v>
      </c>
      <c r="V22" s="319">
        <v>1</v>
      </c>
      <c r="W22" s="319"/>
      <c r="X22" s="319">
        <v>1</v>
      </c>
      <c r="Y22" s="319"/>
      <c r="Z22" s="319"/>
      <c r="AA22" s="319"/>
      <c r="AB22" s="319">
        <f t="shared" si="0"/>
        <v>29</v>
      </c>
    </row>
    <row r="23" spans="2:28" ht="24" customHeight="1" x14ac:dyDescent="0.5">
      <c r="B23" s="318">
        <v>20</v>
      </c>
      <c r="C23" s="319">
        <v>11.5</v>
      </c>
      <c r="D23" s="319"/>
      <c r="E23" s="319">
        <v>3</v>
      </c>
      <c r="F23" s="319">
        <v>3</v>
      </c>
      <c r="G23" s="319">
        <v>3</v>
      </c>
      <c r="H23" s="319">
        <v>2</v>
      </c>
      <c r="I23" s="319">
        <v>2</v>
      </c>
      <c r="J23" s="407">
        <v>1</v>
      </c>
      <c r="K23" s="319">
        <v>3</v>
      </c>
      <c r="L23" s="319">
        <v>1</v>
      </c>
      <c r="M23" s="319">
        <v>2</v>
      </c>
      <c r="N23" s="319">
        <v>2</v>
      </c>
      <c r="O23" s="319"/>
      <c r="P23" s="319">
        <v>2</v>
      </c>
      <c r="Q23" s="319">
        <v>2</v>
      </c>
      <c r="R23" s="319"/>
      <c r="S23" s="319"/>
      <c r="T23" s="319"/>
      <c r="U23" s="319">
        <v>1</v>
      </c>
      <c r="V23" s="319">
        <v>1</v>
      </c>
      <c r="W23" s="319"/>
      <c r="X23" s="319">
        <v>1</v>
      </c>
      <c r="Y23" s="319"/>
      <c r="Z23" s="319"/>
      <c r="AA23" s="319"/>
      <c r="AB23" s="319">
        <f t="shared" si="0"/>
        <v>29</v>
      </c>
    </row>
    <row r="24" spans="2:28" ht="24" customHeight="1" x14ac:dyDescent="0.5">
      <c r="B24" s="318">
        <v>21</v>
      </c>
      <c r="C24" s="319">
        <v>11.6</v>
      </c>
      <c r="D24" s="319"/>
      <c r="E24" s="319">
        <v>3</v>
      </c>
      <c r="F24" s="319">
        <v>3</v>
      </c>
      <c r="G24" s="319">
        <v>3</v>
      </c>
      <c r="H24" s="319">
        <v>2</v>
      </c>
      <c r="I24" s="319">
        <v>2</v>
      </c>
      <c r="J24" s="407">
        <v>1</v>
      </c>
      <c r="K24" s="319">
        <v>3</v>
      </c>
      <c r="L24" s="319">
        <v>1</v>
      </c>
      <c r="M24" s="319">
        <v>2</v>
      </c>
      <c r="N24" s="319">
        <v>2</v>
      </c>
      <c r="O24" s="319"/>
      <c r="P24" s="319">
        <v>2</v>
      </c>
      <c r="Q24" s="319">
        <v>2</v>
      </c>
      <c r="R24" s="319"/>
      <c r="S24" s="319"/>
      <c r="T24" s="319"/>
      <c r="U24" s="319">
        <v>1</v>
      </c>
      <c r="V24" s="319">
        <v>1</v>
      </c>
      <c r="W24" s="319"/>
      <c r="X24" s="319">
        <v>1</v>
      </c>
      <c r="Y24" s="319"/>
      <c r="Z24" s="319"/>
      <c r="AA24" s="319"/>
      <c r="AB24" s="319">
        <f t="shared" si="0"/>
        <v>29</v>
      </c>
    </row>
    <row r="25" spans="2:28" ht="24" customHeight="1" x14ac:dyDescent="0.5">
      <c r="B25" s="318">
        <v>22</v>
      </c>
      <c r="C25" s="319">
        <v>11.7</v>
      </c>
      <c r="D25" s="319"/>
      <c r="E25" s="319">
        <v>3</v>
      </c>
      <c r="F25" s="319">
        <v>3</v>
      </c>
      <c r="G25" s="319">
        <v>3</v>
      </c>
      <c r="H25" s="319">
        <v>2</v>
      </c>
      <c r="I25" s="319">
        <v>2</v>
      </c>
      <c r="J25" s="407">
        <v>1</v>
      </c>
      <c r="K25" s="319">
        <v>3</v>
      </c>
      <c r="L25" s="319">
        <v>1</v>
      </c>
      <c r="M25" s="319">
        <v>2</v>
      </c>
      <c r="N25" s="319">
        <v>2</v>
      </c>
      <c r="O25" s="319"/>
      <c r="P25" s="319">
        <v>2</v>
      </c>
      <c r="Q25" s="319">
        <v>2</v>
      </c>
      <c r="R25" s="319"/>
      <c r="S25" s="319"/>
      <c r="T25" s="319"/>
      <c r="U25" s="319">
        <v>1</v>
      </c>
      <c r="V25" s="319">
        <v>1</v>
      </c>
      <c r="W25" s="319"/>
      <c r="X25" s="319">
        <v>1</v>
      </c>
      <c r="Y25" s="319"/>
      <c r="Z25" s="319"/>
      <c r="AA25" s="319"/>
      <c r="AB25" s="319">
        <f t="shared" si="0"/>
        <v>29</v>
      </c>
    </row>
    <row r="26" spans="2:28" ht="24" customHeight="1" x14ac:dyDescent="0.5">
      <c r="B26" s="318">
        <v>23</v>
      </c>
      <c r="C26" s="319">
        <v>11.8</v>
      </c>
      <c r="D26" s="319"/>
      <c r="E26" s="319">
        <v>3</v>
      </c>
      <c r="F26" s="319">
        <v>3</v>
      </c>
      <c r="G26" s="319">
        <v>3</v>
      </c>
      <c r="H26" s="319">
        <v>2</v>
      </c>
      <c r="I26" s="319">
        <v>2</v>
      </c>
      <c r="J26" s="407">
        <v>1</v>
      </c>
      <c r="K26" s="319">
        <v>3</v>
      </c>
      <c r="L26" s="319">
        <v>1</v>
      </c>
      <c r="M26" s="319"/>
      <c r="N26" s="319">
        <v>2</v>
      </c>
      <c r="O26" s="319">
        <v>2</v>
      </c>
      <c r="P26" s="319"/>
      <c r="Q26" s="319">
        <v>2</v>
      </c>
      <c r="R26" s="319">
        <v>2</v>
      </c>
      <c r="S26" s="319"/>
      <c r="T26" s="319"/>
      <c r="U26" s="319">
        <v>1</v>
      </c>
      <c r="V26" s="319">
        <v>1</v>
      </c>
      <c r="W26" s="319"/>
      <c r="X26" s="319">
        <v>1</v>
      </c>
      <c r="Y26" s="319"/>
      <c r="Z26" s="319"/>
      <c r="AA26" s="319"/>
      <c r="AB26" s="319">
        <f t="shared" si="0"/>
        <v>29</v>
      </c>
    </row>
    <row r="27" spans="2:28" ht="24" customHeight="1" x14ac:dyDescent="0.5">
      <c r="B27" s="318">
        <v>24</v>
      </c>
      <c r="C27" s="319">
        <v>11.9</v>
      </c>
      <c r="D27" s="319"/>
      <c r="E27" s="319">
        <v>3</v>
      </c>
      <c r="F27" s="319">
        <v>3</v>
      </c>
      <c r="G27" s="319">
        <v>3</v>
      </c>
      <c r="H27" s="319">
        <v>2</v>
      </c>
      <c r="I27" s="319">
        <v>2</v>
      </c>
      <c r="J27" s="407">
        <v>1</v>
      </c>
      <c r="K27" s="319">
        <v>3</v>
      </c>
      <c r="L27" s="319">
        <v>1</v>
      </c>
      <c r="M27" s="319"/>
      <c r="N27" s="319">
        <v>2</v>
      </c>
      <c r="O27" s="319">
        <v>2</v>
      </c>
      <c r="P27" s="319"/>
      <c r="Q27" s="319">
        <v>2</v>
      </c>
      <c r="R27" s="319">
        <v>2</v>
      </c>
      <c r="S27" s="319"/>
      <c r="T27" s="319"/>
      <c r="U27" s="319">
        <v>1</v>
      </c>
      <c r="V27" s="319">
        <v>1</v>
      </c>
      <c r="W27" s="319"/>
      <c r="X27" s="319">
        <v>1</v>
      </c>
      <c r="Y27" s="319"/>
      <c r="Z27" s="319"/>
      <c r="AA27" s="319"/>
      <c r="AB27" s="319">
        <f t="shared" si="0"/>
        <v>29</v>
      </c>
    </row>
    <row r="28" spans="2:28" ht="24" customHeight="1" x14ac:dyDescent="0.5">
      <c r="B28" s="318">
        <v>25</v>
      </c>
      <c r="C28" s="360" t="s">
        <v>256</v>
      </c>
      <c r="D28" s="360"/>
      <c r="E28" s="319">
        <v>3</v>
      </c>
      <c r="F28" s="319">
        <v>3</v>
      </c>
      <c r="G28" s="319">
        <v>3</v>
      </c>
      <c r="H28" s="319">
        <v>2</v>
      </c>
      <c r="I28" s="319">
        <v>2</v>
      </c>
      <c r="J28" s="407">
        <v>1</v>
      </c>
      <c r="K28" s="319">
        <v>3</v>
      </c>
      <c r="L28" s="319">
        <v>1</v>
      </c>
      <c r="M28" s="319"/>
      <c r="N28" s="319"/>
      <c r="O28" s="319">
        <v>2</v>
      </c>
      <c r="P28" s="319">
        <v>2</v>
      </c>
      <c r="Q28" s="319">
        <v>2</v>
      </c>
      <c r="R28" s="319">
        <v>2</v>
      </c>
      <c r="S28" s="319"/>
      <c r="T28" s="319"/>
      <c r="U28" s="319">
        <v>1</v>
      </c>
      <c r="V28" s="319">
        <v>1</v>
      </c>
      <c r="W28" s="319"/>
      <c r="X28" s="319"/>
      <c r="Y28" s="319">
        <v>1</v>
      </c>
      <c r="Z28" s="319"/>
      <c r="AA28" s="319"/>
      <c r="AB28" s="319">
        <f t="shared" si="0"/>
        <v>29</v>
      </c>
    </row>
    <row r="29" spans="2:28" ht="24" customHeight="1" x14ac:dyDescent="0.5">
      <c r="B29" s="318">
        <v>26</v>
      </c>
      <c r="C29" s="360" t="s">
        <v>261</v>
      </c>
      <c r="D29" s="360"/>
      <c r="E29" s="319">
        <v>3</v>
      </c>
      <c r="F29" s="319">
        <v>3</v>
      </c>
      <c r="G29" s="319">
        <v>3</v>
      </c>
      <c r="H29" s="319">
        <v>2</v>
      </c>
      <c r="I29" s="319">
        <v>2</v>
      </c>
      <c r="J29" s="407">
        <v>1</v>
      </c>
      <c r="K29" s="319">
        <v>3</v>
      </c>
      <c r="L29" s="319">
        <v>1</v>
      </c>
      <c r="M29" s="319"/>
      <c r="N29" s="319"/>
      <c r="O29" s="319">
        <v>2</v>
      </c>
      <c r="P29" s="319">
        <v>2</v>
      </c>
      <c r="Q29" s="319">
        <v>2</v>
      </c>
      <c r="R29" s="319">
        <v>2</v>
      </c>
      <c r="S29" s="319"/>
      <c r="T29" s="319"/>
      <c r="U29" s="319">
        <v>1</v>
      </c>
      <c r="V29" s="319">
        <v>1</v>
      </c>
      <c r="W29" s="319"/>
      <c r="X29" s="319"/>
      <c r="Y29" s="319">
        <v>1</v>
      </c>
      <c r="Z29" s="319"/>
      <c r="AA29" s="319"/>
      <c r="AB29" s="319">
        <f t="shared" si="0"/>
        <v>29</v>
      </c>
    </row>
    <row r="30" spans="2:28" ht="24" customHeight="1" x14ac:dyDescent="0.5">
      <c r="B30" s="361">
        <v>27</v>
      </c>
      <c r="C30" s="362">
        <v>12.1</v>
      </c>
      <c r="D30" s="362"/>
      <c r="E30" s="362">
        <v>3</v>
      </c>
      <c r="F30" s="362">
        <v>3</v>
      </c>
      <c r="G30" s="362">
        <v>3</v>
      </c>
      <c r="H30" s="362">
        <v>2</v>
      </c>
      <c r="I30" s="362">
        <v>2</v>
      </c>
      <c r="J30" s="408">
        <v>1</v>
      </c>
      <c r="K30" s="362">
        <v>3</v>
      </c>
      <c r="L30" s="362">
        <v>1</v>
      </c>
      <c r="M30" s="362">
        <v>2</v>
      </c>
      <c r="N30" s="362">
        <v>2</v>
      </c>
      <c r="O30" s="362">
        <v>2</v>
      </c>
      <c r="P30" s="362">
        <v>2</v>
      </c>
      <c r="Q30" s="362"/>
      <c r="R30" s="362"/>
      <c r="S30" s="362"/>
      <c r="T30" s="362"/>
      <c r="U30" s="362">
        <v>1</v>
      </c>
      <c r="V30" s="362">
        <v>1</v>
      </c>
      <c r="W30" s="362">
        <v>1</v>
      </c>
      <c r="X30" s="362"/>
      <c r="Y30" s="362"/>
      <c r="Z30" s="362"/>
      <c r="AA30" s="362"/>
      <c r="AB30" s="362">
        <f t="shared" si="0"/>
        <v>29</v>
      </c>
    </row>
    <row r="31" spans="2:28" ht="24" customHeight="1" x14ac:dyDescent="0.5">
      <c r="B31" s="361">
        <v>28</v>
      </c>
      <c r="C31" s="362">
        <v>12.2</v>
      </c>
      <c r="D31" s="362"/>
      <c r="E31" s="362">
        <v>3</v>
      </c>
      <c r="F31" s="362">
        <v>3</v>
      </c>
      <c r="G31" s="362">
        <v>3</v>
      </c>
      <c r="H31" s="362">
        <v>2</v>
      </c>
      <c r="I31" s="362">
        <v>2</v>
      </c>
      <c r="J31" s="408">
        <v>1</v>
      </c>
      <c r="K31" s="362">
        <v>3</v>
      </c>
      <c r="L31" s="362">
        <v>1</v>
      </c>
      <c r="M31" s="362">
        <v>2</v>
      </c>
      <c r="N31" s="362">
        <v>2</v>
      </c>
      <c r="O31" s="362">
        <v>2</v>
      </c>
      <c r="P31" s="362">
        <v>2</v>
      </c>
      <c r="Q31" s="362"/>
      <c r="R31" s="362"/>
      <c r="S31" s="362"/>
      <c r="T31" s="362"/>
      <c r="U31" s="362">
        <v>1</v>
      </c>
      <c r="V31" s="362">
        <v>1</v>
      </c>
      <c r="W31" s="362">
        <v>1</v>
      </c>
      <c r="X31" s="362"/>
      <c r="Y31" s="362"/>
      <c r="Z31" s="362"/>
      <c r="AA31" s="362"/>
      <c r="AB31" s="362">
        <f t="shared" si="0"/>
        <v>29</v>
      </c>
    </row>
    <row r="32" spans="2:28" ht="24" customHeight="1" x14ac:dyDescent="0.5">
      <c r="B32" s="361">
        <v>29</v>
      </c>
      <c r="C32" s="362">
        <v>12.3</v>
      </c>
      <c r="D32" s="362"/>
      <c r="E32" s="362">
        <v>3</v>
      </c>
      <c r="F32" s="362">
        <v>3</v>
      </c>
      <c r="G32" s="362">
        <v>3</v>
      </c>
      <c r="H32" s="362">
        <v>2</v>
      </c>
      <c r="I32" s="362">
        <v>2</v>
      </c>
      <c r="J32" s="408">
        <v>1</v>
      </c>
      <c r="K32" s="362">
        <v>3</v>
      </c>
      <c r="L32" s="362">
        <v>1</v>
      </c>
      <c r="M32" s="362">
        <v>2</v>
      </c>
      <c r="N32" s="362">
        <v>2</v>
      </c>
      <c r="O32" s="362">
        <v>2</v>
      </c>
      <c r="P32" s="362">
        <v>2</v>
      </c>
      <c r="Q32" s="362"/>
      <c r="R32" s="362"/>
      <c r="S32" s="362"/>
      <c r="T32" s="362"/>
      <c r="U32" s="362">
        <v>1</v>
      </c>
      <c r="V32" s="362">
        <v>1</v>
      </c>
      <c r="W32" s="362">
        <v>1</v>
      </c>
      <c r="X32" s="362"/>
      <c r="Y32" s="362"/>
      <c r="Z32" s="362"/>
      <c r="AA32" s="362"/>
      <c r="AB32" s="362">
        <f t="shared" si="0"/>
        <v>29</v>
      </c>
    </row>
    <row r="33" spans="2:28" ht="24" customHeight="1" x14ac:dyDescent="0.5">
      <c r="B33" s="361">
        <v>30</v>
      </c>
      <c r="C33" s="362">
        <v>12.4</v>
      </c>
      <c r="D33" s="362"/>
      <c r="E33" s="362">
        <v>3</v>
      </c>
      <c r="F33" s="362">
        <v>3</v>
      </c>
      <c r="G33" s="362">
        <v>3</v>
      </c>
      <c r="H33" s="362">
        <v>2</v>
      </c>
      <c r="I33" s="362">
        <v>2</v>
      </c>
      <c r="J33" s="408">
        <v>1</v>
      </c>
      <c r="K33" s="362">
        <v>3</v>
      </c>
      <c r="L33" s="362">
        <v>1</v>
      </c>
      <c r="M33" s="362">
        <v>2</v>
      </c>
      <c r="N33" s="362">
        <v>2</v>
      </c>
      <c r="O33" s="362"/>
      <c r="P33" s="362">
        <v>2</v>
      </c>
      <c r="Q33" s="362">
        <v>2</v>
      </c>
      <c r="R33" s="362"/>
      <c r="S33" s="362"/>
      <c r="T33" s="362"/>
      <c r="U33" s="362">
        <v>1</v>
      </c>
      <c r="V33" s="362">
        <v>1</v>
      </c>
      <c r="W33" s="362"/>
      <c r="X33" s="362">
        <v>1</v>
      </c>
      <c r="Y33" s="362"/>
      <c r="Z33" s="362"/>
      <c r="AA33" s="362"/>
      <c r="AB33" s="362">
        <f t="shared" si="0"/>
        <v>29</v>
      </c>
    </row>
    <row r="34" spans="2:28" ht="24" customHeight="1" x14ac:dyDescent="0.5">
      <c r="B34" s="361">
        <v>31</v>
      </c>
      <c r="C34" s="362">
        <v>12.5</v>
      </c>
      <c r="D34" s="362"/>
      <c r="E34" s="362">
        <v>3</v>
      </c>
      <c r="F34" s="362">
        <v>3</v>
      </c>
      <c r="G34" s="362">
        <v>3</v>
      </c>
      <c r="H34" s="362">
        <v>2</v>
      </c>
      <c r="I34" s="362">
        <v>2</v>
      </c>
      <c r="J34" s="408">
        <v>1</v>
      </c>
      <c r="K34" s="362">
        <v>3</v>
      </c>
      <c r="L34" s="362">
        <v>1</v>
      </c>
      <c r="M34" s="362">
        <v>2</v>
      </c>
      <c r="N34" s="362">
        <v>2</v>
      </c>
      <c r="O34" s="362"/>
      <c r="P34" s="362">
        <v>2</v>
      </c>
      <c r="Q34" s="362">
        <v>2</v>
      </c>
      <c r="R34" s="362"/>
      <c r="S34" s="362"/>
      <c r="T34" s="362"/>
      <c r="U34" s="362">
        <v>1</v>
      </c>
      <c r="V34" s="362">
        <v>1</v>
      </c>
      <c r="W34" s="362"/>
      <c r="X34" s="362">
        <v>1</v>
      </c>
      <c r="Y34" s="362"/>
      <c r="Z34" s="362"/>
      <c r="AA34" s="362"/>
      <c r="AB34" s="362">
        <f t="shared" si="0"/>
        <v>29</v>
      </c>
    </row>
    <row r="35" spans="2:28" ht="24" customHeight="1" x14ac:dyDescent="0.5">
      <c r="B35" s="361">
        <v>32</v>
      </c>
      <c r="C35" s="362">
        <v>12.6</v>
      </c>
      <c r="D35" s="362"/>
      <c r="E35" s="362">
        <v>3</v>
      </c>
      <c r="F35" s="362">
        <v>3</v>
      </c>
      <c r="G35" s="362">
        <v>3</v>
      </c>
      <c r="H35" s="362">
        <v>2</v>
      </c>
      <c r="I35" s="362">
        <v>2</v>
      </c>
      <c r="J35" s="408">
        <v>1</v>
      </c>
      <c r="K35" s="362">
        <v>3</v>
      </c>
      <c r="L35" s="362">
        <v>1</v>
      </c>
      <c r="M35" s="362">
        <v>2</v>
      </c>
      <c r="N35" s="362">
        <v>2</v>
      </c>
      <c r="O35" s="362"/>
      <c r="P35" s="362">
        <v>2</v>
      </c>
      <c r="Q35" s="362">
        <v>2</v>
      </c>
      <c r="R35" s="362"/>
      <c r="S35" s="362"/>
      <c r="T35" s="362"/>
      <c r="U35" s="362">
        <v>1</v>
      </c>
      <c r="V35" s="362">
        <v>1</v>
      </c>
      <c r="W35" s="362"/>
      <c r="X35" s="362">
        <v>1</v>
      </c>
      <c r="Y35" s="362"/>
      <c r="Z35" s="362"/>
      <c r="AA35" s="362"/>
      <c r="AB35" s="362">
        <f t="shared" si="0"/>
        <v>29</v>
      </c>
    </row>
    <row r="36" spans="2:28" ht="24" customHeight="1" x14ac:dyDescent="0.5">
      <c r="B36" s="361">
        <v>33</v>
      </c>
      <c r="C36" s="362">
        <v>12.7</v>
      </c>
      <c r="D36" s="362"/>
      <c r="E36" s="362">
        <v>3</v>
      </c>
      <c r="F36" s="362">
        <v>3</v>
      </c>
      <c r="G36" s="362">
        <v>3</v>
      </c>
      <c r="H36" s="362">
        <v>2</v>
      </c>
      <c r="I36" s="362">
        <v>2</v>
      </c>
      <c r="J36" s="408">
        <v>1</v>
      </c>
      <c r="K36" s="362">
        <v>3</v>
      </c>
      <c r="L36" s="362">
        <v>1</v>
      </c>
      <c r="M36" s="362"/>
      <c r="N36" s="362">
        <v>2</v>
      </c>
      <c r="O36" s="362"/>
      <c r="P36" s="362">
        <v>2</v>
      </c>
      <c r="Q36" s="362">
        <v>2</v>
      </c>
      <c r="R36" s="362"/>
      <c r="S36" s="362"/>
      <c r="T36" s="362">
        <v>2</v>
      </c>
      <c r="U36" s="362">
        <v>1</v>
      </c>
      <c r="V36" s="362">
        <v>1</v>
      </c>
      <c r="W36" s="362"/>
      <c r="X36" s="362"/>
      <c r="Y36" s="362"/>
      <c r="Z36" s="362"/>
      <c r="AA36" s="362">
        <v>1</v>
      </c>
      <c r="AB36" s="362">
        <f t="shared" si="0"/>
        <v>29</v>
      </c>
    </row>
    <row r="37" spans="2:28" ht="24" customHeight="1" x14ac:dyDescent="0.5">
      <c r="B37" s="361">
        <v>34</v>
      </c>
      <c r="C37" s="362">
        <v>12.8</v>
      </c>
      <c r="D37" s="362"/>
      <c r="E37" s="362">
        <v>3</v>
      </c>
      <c r="F37" s="362">
        <v>3</v>
      </c>
      <c r="G37" s="362">
        <v>3</v>
      </c>
      <c r="H37" s="362">
        <v>2</v>
      </c>
      <c r="I37" s="362">
        <v>2</v>
      </c>
      <c r="J37" s="408">
        <v>1</v>
      </c>
      <c r="K37" s="362">
        <v>3</v>
      </c>
      <c r="L37" s="362">
        <v>1</v>
      </c>
      <c r="M37" s="362">
        <v>2</v>
      </c>
      <c r="N37" s="362"/>
      <c r="O37" s="362"/>
      <c r="P37" s="362">
        <v>2</v>
      </c>
      <c r="Q37" s="362">
        <v>2</v>
      </c>
      <c r="R37" s="362">
        <v>2</v>
      </c>
      <c r="S37" s="362"/>
      <c r="T37" s="362"/>
      <c r="U37" s="362">
        <v>1</v>
      </c>
      <c r="V37" s="362">
        <v>1</v>
      </c>
      <c r="W37" s="362"/>
      <c r="X37" s="362"/>
      <c r="Y37" s="362"/>
      <c r="Z37" s="362">
        <v>1</v>
      </c>
      <c r="AA37" s="362"/>
      <c r="AB37" s="362">
        <f t="shared" si="0"/>
        <v>29</v>
      </c>
    </row>
    <row r="38" spans="2:28" ht="24" customHeight="1" x14ac:dyDescent="0.5">
      <c r="B38" s="361">
        <v>35</v>
      </c>
      <c r="C38" s="362">
        <v>12.9</v>
      </c>
      <c r="D38" s="362"/>
      <c r="E38" s="362">
        <v>3</v>
      </c>
      <c r="F38" s="362">
        <v>3</v>
      </c>
      <c r="G38" s="362">
        <v>3</v>
      </c>
      <c r="H38" s="362">
        <v>2</v>
      </c>
      <c r="I38" s="362">
        <v>2</v>
      </c>
      <c r="J38" s="408">
        <v>1</v>
      </c>
      <c r="K38" s="362">
        <v>3</v>
      </c>
      <c r="L38" s="362">
        <v>1</v>
      </c>
      <c r="M38" s="362">
        <v>2</v>
      </c>
      <c r="N38" s="362"/>
      <c r="O38" s="362"/>
      <c r="P38" s="362">
        <v>2</v>
      </c>
      <c r="Q38" s="362">
        <v>2</v>
      </c>
      <c r="R38" s="362">
        <v>2</v>
      </c>
      <c r="S38" s="362"/>
      <c r="T38" s="362"/>
      <c r="U38" s="362">
        <v>1</v>
      </c>
      <c r="V38" s="362">
        <v>1</v>
      </c>
      <c r="W38" s="362"/>
      <c r="X38" s="362"/>
      <c r="Y38" s="362"/>
      <c r="Z38" s="362">
        <v>1</v>
      </c>
      <c r="AA38" s="362"/>
      <c r="AB38" s="362">
        <f t="shared" si="0"/>
        <v>29</v>
      </c>
    </row>
    <row r="39" spans="2:28" ht="24" customHeight="1" x14ac:dyDescent="0.5">
      <c r="B39" s="361">
        <v>36</v>
      </c>
      <c r="C39" s="366" t="s">
        <v>257</v>
      </c>
      <c r="D39" s="362"/>
      <c r="E39" s="362">
        <v>3</v>
      </c>
      <c r="F39" s="362">
        <v>3</v>
      </c>
      <c r="G39" s="362">
        <v>3</v>
      </c>
      <c r="H39" s="362">
        <v>2</v>
      </c>
      <c r="I39" s="362">
        <v>2</v>
      </c>
      <c r="J39" s="408">
        <v>1</v>
      </c>
      <c r="K39" s="362">
        <v>3</v>
      </c>
      <c r="L39" s="362">
        <v>1</v>
      </c>
      <c r="M39" s="362">
        <v>2</v>
      </c>
      <c r="N39" s="362"/>
      <c r="O39" s="362"/>
      <c r="P39" s="362">
        <v>2</v>
      </c>
      <c r="Q39" s="362">
        <v>2</v>
      </c>
      <c r="R39" s="362">
        <v>2</v>
      </c>
      <c r="S39" s="362"/>
      <c r="T39" s="362"/>
      <c r="U39" s="362">
        <v>1</v>
      </c>
      <c r="V39" s="362">
        <v>1</v>
      </c>
      <c r="W39" s="362"/>
      <c r="X39" s="362"/>
      <c r="Y39" s="362"/>
      <c r="Z39" s="362">
        <v>1</v>
      </c>
      <c r="AA39" s="362"/>
      <c r="AB39" s="362">
        <f t="shared" si="0"/>
        <v>29</v>
      </c>
    </row>
    <row r="40" spans="2:28" ht="24" customHeight="1" x14ac:dyDescent="0.5">
      <c r="B40" s="361">
        <v>37</v>
      </c>
      <c r="C40" s="366" t="s">
        <v>262</v>
      </c>
      <c r="D40" s="362"/>
      <c r="E40" s="362">
        <v>3</v>
      </c>
      <c r="F40" s="362">
        <v>3</v>
      </c>
      <c r="G40" s="362">
        <v>3</v>
      </c>
      <c r="H40" s="362">
        <v>2</v>
      </c>
      <c r="I40" s="362">
        <v>2</v>
      </c>
      <c r="J40" s="408">
        <v>1</v>
      </c>
      <c r="K40" s="362">
        <v>3</v>
      </c>
      <c r="L40" s="362">
        <v>1</v>
      </c>
      <c r="M40" s="362"/>
      <c r="N40" s="362">
        <v>2</v>
      </c>
      <c r="O40" s="362">
        <v>2</v>
      </c>
      <c r="P40" s="362"/>
      <c r="Q40" s="362">
        <v>2</v>
      </c>
      <c r="R40" s="362"/>
      <c r="S40" s="362"/>
      <c r="T40" s="362">
        <v>2</v>
      </c>
      <c r="U40" s="362">
        <v>1</v>
      </c>
      <c r="V40" s="362">
        <v>1</v>
      </c>
      <c r="W40" s="362"/>
      <c r="X40" s="362"/>
      <c r="Y40" s="362">
        <v>1</v>
      </c>
      <c r="Z40" s="362"/>
      <c r="AA40" s="362"/>
      <c r="AB40" s="362">
        <f t="shared" si="0"/>
        <v>29</v>
      </c>
    </row>
    <row r="41" spans="2:28" ht="24" customHeight="1" x14ac:dyDescent="0.5">
      <c r="B41" s="361">
        <v>38</v>
      </c>
      <c r="C41" s="366" t="s">
        <v>265</v>
      </c>
      <c r="D41" s="366"/>
      <c r="E41" s="362">
        <v>3</v>
      </c>
      <c r="F41" s="362">
        <v>3</v>
      </c>
      <c r="G41" s="362">
        <v>3</v>
      </c>
      <c r="H41" s="362">
        <v>2</v>
      </c>
      <c r="I41" s="362">
        <v>2</v>
      </c>
      <c r="J41" s="408">
        <v>1</v>
      </c>
      <c r="K41" s="362">
        <v>3</v>
      </c>
      <c r="L41" s="362">
        <v>1</v>
      </c>
      <c r="M41" s="362"/>
      <c r="N41" s="362">
        <v>2</v>
      </c>
      <c r="O41" s="362">
        <v>2</v>
      </c>
      <c r="P41" s="362"/>
      <c r="Q41" s="362">
        <v>2</v>
      </c>
      <c r="R41" s="362"/>
      <c r="S41" s="362"/>
      <c r="T41" s="362">
        <v>2</v>
      </c>
      <c r="U41" s="362">
        <v>1</v>
      </c>
      <c r="V41" s="362">
        <v>1</v>
      </c>
      <c r="W41" s="362"/>
      <c r="X41" s="362"/>
      <c r="Y41" s="362">
        <v>1</v>
      </c>
      <c r="Z41" s="362"/>
      <c r="AA41" s="362"/>
      <c r="AB41" s="362">
        <f t="shared" si="0"/>
        <v>29</v>
      </c>
    </row>
    <row r="42" spans="2:28" ht="24" customHeight="1" x14ac:dyDescent="0.45">
      <c r="B42" s="909" t="s">
        <v>372</v>
      </c>
      <c r="C42" s="909"/>
      <c r="D42" s="367"/>
      <c r="E42" s="367">
        <f t="shared" ref="E42:AB42" si="1">SUM(E4:E41)</f>
        <v>114</v>
      </c>
      <c r="F42" s="367">
        <f t="shared" si="1"/>
        <v>114</v>
      </c>
      <c r="G42" s="367">
        <f t="shared" si="1"/>
        <v>114</v>
      </c>
      <c r="H42" s="367">
        <f t="shared" si="1"/>
        <v>61</v>
      </c>
      <c r="I42" s="367">
        <f t="shared" si="1"/>
        <v>76</v>
      </c>
      <c r="J42" s="367">
        <f t="shared" si="1"/>
        <v>38</v>
      </c>
      <c r="K42" s="367">
        <f t="shared" si="1"/>
        <v>114</v>
      </c>
      <c r="L42" s="367">
        <f t="shared" si="1"/>
        <v>38</v>
      </c>
      <c r="M42" s="367">
        <f t="shared" si="1"/>
        <v>58</v>
      </c>
      <c r="N42" s="367">
        <f t="shared" si="1"/>
        <v>60</v>
      </c>
      <c r="O42" s="367">
        <f t="shared" si="1"/>
        <v>40</v>
      </c>
      <c r="P42" s="367">
        <f t="shared" si="1"/>
        <v>58</v>
      </c>
      <c r="Q42" s="367">
        <f t="shared" si="1"/>
        <v>54</v>
      </c>
      <c r="R42" s="367">
        <f t="shared" si="1"/>
        <v>24</v>
      </c>
      <c r="S42" s="367">
        <f t="shared" si="1"/>
        <v>4</v>
      </c>
      <c r="T42" s="367">
        <f t="shared" si="1"/>
        <v>6</v>
      </c>
      <c r="U42" s="367">
        <f t="shared" si="1"/>
        <v>38</v>
      </c>
      <c r="V42" s="367">
        <f t="shared" si="1"/>
        <v>38</v>
      </c>
      <c r="W42" s="367">
        <f t="shared" si="1"/>
        <v>9</v>
      </c>
      <c r="X42" s="367">
        <f t="shared" si="1"/>
        <v>13</v>
      </c>
      <c r="Y42" s="367">
        <f t="shared" si="1"/>
        <v>6</v>
      </c>
      <c r="Z42" s="367">
        <f t="shared" si="1"/>
        <v>6</v>
      </c>
      <c r="AA42" s="367">
        <f t="shared" si="1"/>
        <v>4</v>
      </c>
      <c r="AB42" s="367">
        <f t="shared" si="1"/>
        <v>1087</v>
      </c>
    </row>
    <row r="43" spans="2:28" ht="27" customHeight="1" x14ac:dyDescent="0.5">
      <c r="B43" s="368"/>
      <c r="C43" s="369"/>
      <c r="D43" s="369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</row>
  </sheetData>
  <mergeCells count="3">
    <mergeCell ref="B42:C42"/>
    <mergeCell ref="A1:AB1"/>
    <mergeCell ref="A2:AB2"/>
  </mergeCells>
  <pageMargins left="0.7" right="0.7" top="0.75" bottom="0.75" header="0.3" footer="0.3"/>
  <pageSetup paperSize="9" scale="49" orientation="landscape" verticalDpi="0" r:id="rId1"/>
  <rowBreaks count="1" manualBreakCount="1">
    <brk id="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B2:K41"/>
  <sheetViews>
    <sheetView view="pageBreakPreview" topLeftCell="A10" zoomScale="60" zoomScaleNormal="100" workbookViewId="0">
      <selection activeCell="A27" sqref="A27"/>
    </sheetView>
  </sheetViews>
  <sheetFormatPr defaultRowHeight="12.75" x14ac:dyDescent="0.35"/>
  <cols>
    <col min="2" max="2" width="14" customWidth="1"/>
    <col min="3" max="3" width="10.73046875" style="39" customWidth="1"/>
    <col min="4" max="4" width="9" style="39"/>
    <col min="5" max="5" width="17.86328125" customWidth="1"/>
    <col min="6" max="6" width="13" customWidth="1"/>
    <col min="7" max="7" width="11" style="39" customWidth="1"/>
    <col min="8" max="8" width="9" style="39"/>
    <col min="9" max="9" width="12.265625" customWidth="1"/>
    <col min="10" max="10" width="13.265625" style="39" customWidth="1"/>
  </cols>
  <sheetData>
    <row r="2" spans="2:11" ht="35.85" customHeight="1" thickBot="1" x14ac:dyDescent="0.4">
      <c r="B2" s="946" t="s">
        <v>636</v>
      </c>
      <c r="C2" s="946"/>
      <c r="D2" s="946"/>
      <c r="E2" s="946"/>
      <c r="F2" s="946"/>
      <c r="G2" s="946"/>
      <c r="H2" s="946"/>
      <c r="I2" s="946"/>
      <c r="J2" s="946"/>
    </row>
    <row r="3" spans="2:11" ht="17.649999999999999" thickTop="1" x14ac:dyDescent="0.45">
      <c r="B3" s="933" t="s">
        <v>642</v>
      </c>
      <c r="C3" s="935" t="s">
        <v>637</v>
      </c>
      <c r="D3" s="931"/>
      <c r="E3" s="931"/>
      <c r="F3" s="932"/>
      <c r="G3" s="931" t="s">
        <v>647</v>
      </c>
      <c r="H3" s="931"/>
      <c r="I3" s="931"/>
      <c r="J3" s="932"/>
      <c r="K3" s="681"/>
    </row>
    <row r="4" spans="2:11" ht="34.9" thickBot="1" x14ac:dyDescent="0.4">
      <c r="B4" s="934"/>
      <c r="C4" s="682" t="s">
        <v>638</v>
      </c>
      <c r="D4" s="683" t="s">
        <v>639</v>
      </c>
      <c r="E4" s="684" t="s">
        <v>23</v>
      </c>
      <c r="F4" s="685" t="s">
        <v>648</v>
      </c>
      <c r="G4" s="686" t="s">
        <v>638</v>
      </c>
      <c r="H4" s="683" t="s">
        <v>639</v>
      </c>
      <c r="I4" s="684" t="s">
        <v>23</v>
      </c>
      <c r="J4" s="687" t="s">
        <v>646</v>
      </c>
    </row>
    <row r="5" spans="2:11" ht="18" thickTop="1" x14ac:dyDescent="0.35">
      <c r="B5" s="944" t="s">
        <v>643</v>
      </c>
      <c r="C5" s="688">
        <v>10</v>
      </c>
      <c r="D5" s="689">
        <v>8</v>
      </c>
      <c r="E5" s="690" t="s">
        <v>640</v>
      </c>
      <c r="F5" s="939">
        <f>D5+D6+D7</f>
        <v>31</v>
      </c>
      <c r="G5" s="691">
        <v>10</v>
      </c>
      <c r="H5" s="689">
        <v>15</v>
      </c>
      <c r="I5" s="690" t="s">
        <v>645</v>
      </c>
      <c r="J5" s="929">
        <f>SUM(H5:H7)</f>
        <v>27</v>
      </c>
    </row>
    <row r="6" spans="2:11" ht="17.649999999999999" x14ac:dyDescent="0.35">
      <c r="B6" s="942"/>
      <c r="C6" s="692">
        <v>11</v>
      </c>
      <c r="D6" s="693">
        <v>11</v>
      </c>
      <c r="E6" s="694" t="s">
        <v>645</v>
      </c>
      <c r="F6" s="937"/>
      <c r="G6" s="695">
        <v>11</v>
      </c>
      <c r="H6" s="693">
        <v>0</v>
      </c>
      <c r="I6" s="694"/>
      <c r="J6" s="928"/>
    </row>
    <row r="7" spans="2:11" ht="18" thickBot="1" x14ac:dyDescent="0.4">
      <c r="B7" s="945"/>
      <c r="C7" s="696">
        <v>12</v>
      </c>
      <c r="D7" s="697">
        <v>12</v>
      </c>
      <c r="E7" s="698" t="s">
        <v>645</v>
      </c>
      <c r="F7" s="940"/>
      <c r="G7" s="699">
        <v>12</v>
      </c>
      <c r="H7" s="697">
        <v>12</v>
      </c>
      <c r="I7" s="698" t="s">
        <v>645</v>
      </c>
      <c r="J7" s="930"/>
    </row>
    <row r="8" spans="2:11" ht="18" thickTop="1" x14ac:dyDescent="0.35">
      <c r="B8" s="941" t="s">
        <v>280</v>
      </c>
      <c r="C8" s="700">
        <v>10</v>
      </c>
      <c r="D8" s="701">
        <v>8</v>
      </c>
      <c r="E8" s="702" t="s">
        <v>640</v>
      </c>
      <c r="F8" s="936">
        <f>SUM(D8:D10)</f>
        <v>31</v>
      </c>
      <c r="G8" s="703">
        <v>10</v>
      </c>
      <c r="H8" s="701">
        <v>15</v>
      </c>
      <c r="I8" s="702" t="s">
        <v>645</v>
      </c>
      <c r="J8" s="928">
        <f>SUM(H8:H10)</f>
        <v>26</v>
      </c>
    </row>
    <row r="9" spans="2:11" ht="17.649999999999999" x14ac:dyDescent="0.35">
      <c r="B9" s="942"/>
      <c r="C9" s="692">
        <v>11</v>
      </c>
      <c r="D9" s="693">
        <v>11</v>
      </c>
      <c r="E9" s="694" t="s">
        <v>645</v>
      </c>
      <c r="F9" s="937"/>
      <c r="G9" s="695">
        <v>11</v>
      </c>
      <c r="H9" s="693">
        <v>11</v>
      </c>
      <c r="I9" s="694" t="s">
        <v>645</v>
      </c>
      <c r="J9" s="928"/>
    </row>
    <row r="10" spans="2:11" ht="18" thickBot="1" x14ac:dyDescent="0.4">
      <c r="B10" s="943"/>
      <c r="C10" s="704">
        <v>12</v>
      </c>
      <c r="D10" s="705">
        <v>12</v>
      </c>
      <c r="E10" s="706" t="s">
        <v>645</v>
      </c>
      <c r="F10" s="938"/>
      <c r="G10" s="707">
        <v>12</v>
      </c>
      <c r="H10" s="705">
        <v>0</v>
      </c>
      <c r="I10" s="706"/>
      <c r="J10" s="928"/>
    </row>
    <row r="11" spans="2:11" ht="18" thickTop="1" x14ac:dyDescent="0.35">
      <c r="B11" s="944" t="s">
        <v>294</v>
      </c>
      <c r="C11" s="688">
        <v>10</v>
      </c>
      <c r="D11" s="689">
        <v>0</v>
      </c>
      <c r="E11" s="690"/>
      <c r="F11" s="939">
        <f>SUM(D11:D13)</f>
        <v>23</v>
      </c>
      <c r="G11" s="691">
        <v>10</v>
      </c>
      <c r="H11" s="689">
        <v>15</v>
      </c>
      <c r="I11" s="690" t="s">
        <v>645</v>
      </c>
      <c r="J11" s="929">
        <f>SUM(H11:H13)</f>
        <v>27</v>
      </c>
    </row>
    <row r="12" spans="2:11" ht="17.649999999999999" x14ac:dyDescent="0.35">
      <c r="B12" s="942"/>
      <c r="C12" s="692">
        <v>11</v>
      </c>
      <c r="D12" s="693">
        <v>11</v>
      </c>
      <c r="E12" s="694" t="s">
        <v>645</v>
      </c>
      <c r="F12" s="937"/>
      <c r="G12" s="695">
        <v>11</v>
      </c>
      <c r="H12" s="693">
        <v>0</v>
      </c>
      <c r="I12" s="694"/>
      <c r="J12" s="928"/>
    </row>
    <row r="13" spans="2:11" ht="18" thickBot="1" x14ac:dyDescent="0.4">
      <c r="B13" s="945"/>
      <c r="C13" s="696">
        <v>12</v>
      </c>
      <c r="D13" s="697">
        <v>12</v>
      </c>
      <c r="E13" s="698" t="s">
        <v>645</v>
      </c>
      <c r="F13" s="940"/>
      <c r="G13" s="699">
        <v>12</v>
      </c>
      <c r="H13" s="697">
        <v>12</v>
      </c>
      <c r="I13" s="698" t="s">
        <v>645</v>
      </c>
      <c r="J13" s="930"/>
    </row>
    <row r="14" spans="2:11" ht="18" thickTop="1" x14ac:dyDescent="0.35">
      <c r="B14" s="941" t="s">
        <v>310</v>
      </c>
      <c r="C14" s="700">
        <v>10</v>
      </c>
      <c r="D14" s="701">
        <v>7</v>
      </c>
      <c r="E14" s="702" t="s">
        <v>641</v>
      </c>
      <c r="F14" s="936">
        <f>SUM(D14:D16)</f>
        <v>30</v>
      </c>
      <c r="G14" s="703">
        <v>10</v>
      </c>
      <c r="H14" s="701">
        <v>15</v>
      </c>
      <c r="I14" s="702" t="s">
        <v>645</v>
      </c>
      <c r="J14" s="928">
        <f>SUM(H14:H16)</f>
        <v>26</v>
      </c>
    </row>
    <row r="15" spans="2:11" ht="17.649999999999999" x14ac:dyDescent="0.35">
      <c r="B15" s="942"/>
      <c r="C15" s="692">
        <v>11</v>
      </c>
      <c r="D15" s="693">
        <v>11</v>
      </c>
      <c r="E15" s="694" t="s">
        <v>645</v>
      </c>
      <c r="F15" s="937"/>
      <c r="G15" s="695">
        <v>11</v>
      </c>
      <c r="H15" s="693">
        <v>11</v>
      </c>
      <c r="I15" s="694" t="s">
        <v>645</v>
      </c>
      <c r="J15" s="928"/>
    </row>
    <row r="16" spans="2:11" ht="18" thickBot="1" x14ac:dyDescent="0.4">
      <c r="B16" s="943"/>
      <c r="C16" s="704">
        <v>12</v>
      </c>
      <c r="D16" s="705">
        <v>12</v>
      </c>
      <c r="E16" s="706" t="s">
        <v>645</v>
      </c>
      <c r="F16" s="938"/>
      <c r="G16" s="707">
        <v>12</v>
      </c>
      <c r="H16" s="705">
        <v>0</v>
      </c>
      <c r="I16" s="706"/>
      <c r="J16" s="928"/>
    </row>
    <row r="17" spans="2:10" ht="18" thickTop="1" x14ac:dyDescent="0.35">
      <c r="B17" s="944" t="s">
        <v>318</v>
      </c>
      <c r="C17" s="688">
        <v>10</v>
      </c>
      <c r="D17" s="689">
        <v>7</v>
      </c>
      <c r="E17" s="690" t="s">
        <v>641</v>
      </c>
      <c r="F17" s="939">
        <f>SUM(D17:D19)</f>
        <v>30</v>
      </c>
      <c r="G17" s="691">
        <v>10</v>
      </c>
      <c r="H17" s="689">
        <v>15</v>
      </c>
      <c r="I17" s="690" t="s">
        <v>645</v>
      </c>
      <c r="J17" s="929">
        <f>SUM(H17:H19)</f>
        <v>15</v>
      </c>
    </row>
    <row r="18" spans="2:10" ht="17.649999999999999" x14ac:dyDescent="0.35">
      <c r="B18" s="942"/>
      <c r="C18" s="692">
        <v>11</v>
      </c>
      <c r="D18" s="693">
        <v>11</v>
      </c>
      <c r="E18" s="694" t="s">
        <v>645</v>
      </c>
      <c r="F18" s="937"/>
      <c r="G18" s="695">
        <v>11</v>
      </c>
      <c r="H18" s="693">
        <v>0</v>
      </c>
      <c r="I18" s="694"/>
      <c r="J18" s="928"/>
    </row>
    <row r="19" spans="2:10" ht="18" thickBot="1" x14ac:dyDescent="0.4">
      <c r="B19" s="945"/>
      <c r="C19" s="696">
        <v>12</v>
      </c>
      <c r="D19" s="697">
        <v>12</v>
      </c>
      <c r="E19" s="698" t="s">
        <v>645</v>
      </c>
      <c r="F19" s="940"/>
      <c r="G19" s="699">
        <v>12</v>
      </c>
      <c r="H19" s="697">
        <v>0</v>
      </c>
      <c r="I19" s="698"/>
      <c r="J19" s="930"/>
    </row>
    <row r="20" spans="2:10" ht="18" thickTop="1" x14ac:dyDescent="0.35">
      <c r="B20" s="941" t="s">
        <v>644</v>
      </c>
      <c r="C20" s="700">
        <v>10</v>
      </c>
      <c r="D20" s="701">
        <v>0</v>
      </c>
      <c r="E20" s="702"/>
      <c r="F20" s="936">
        <f>SUM(D20:D22)</f>
        <v>0</v>
      </c>
      <c r="G20" s="703">
        <v>10</v>
      </c>
      <c r="H20" s="701">
        <v>0</v>
      </c>
      <c r="I20" s="702"/>
      <c r="J20" s="928">
        <f>SUM(H20:H22)</f>
        <v>0</v>
      </c>
    </row>
    <row r="21" spans="2:10" ht="17.649999999999999" x14ac:dyDescent="0.35">
      <c r="B21" s="942"/>
      <c r="C21" s="692">
        <v>11</v>
      </c>
      <c r="D21" s="693">
        <v>0</v>
      </c>
      <c r="E21" s="694"/>
      <c r="F21" s="937"/>
      <c r="G21" s="695">
        <v>11</v>
      </c>
      <c r="H21" s="693">
        <v>0</v>
      </c>
      <c r="I21" s="694"/>
      <c r="J21" s="928"/>
    </row>
    <row r="22" spans="2:10" ht="18" thickBot="1" x14ac:dyDescent="0.4">
      <c r="B22" s="945"/>
      <c r="C22" s="696">
        <v>12</v>
      </c>
      <c r="D22" s="697">
        <v>0</v>
      </c>
      <c r="E22" s="698"/>
      <c r="F22" s="940"/>
      <c r="G22" s="699">
        <v>12</v>
      </c>
      <c r="H22" s="697">
        <v>0</v>
      </c>
      <c r="I22" s="698"/>
      <c r="J22" s="930"/>
    </row>
    <row r="23" spans="2:10" ht="13.15" thickTop="1" x14ac:dyDescent="0.35"/>
    <row r="24" spans="2:10" x14ac:dyDescent="0.35">
      <c r="B24" s="708"/>
    </row>
    <row r="25" spans="2:10" x14ac:dyDescent="0.35">
      <c r="B25" s="708"/>
    </row>
    <row r="27" spans="2:10" ht="17.25" x14ac:dyDescent="0.45">
      <c r="B27" s="916" t="s">
        <v>649</v>
      </c>
      <c r="C27" s="916"/>
      <c r="D27" s="916"/>
      <c r="E27" s="916"/>
    </row>
    <row r="28" spans="2:10" ht="13.15" thickBot="1" x14ac:dyDescent="0.4">
      <c r="B28" s="708"/>
      <c r="C28" s="708"/>
      <c r="D28" s="708"/>
      <c r="E28" s="708"/>
      <c r="F28" s="708"/>
      <c r="G28" s="708"/>
      <c r="H28" s="708"/>
      <c r="I28" s="708"/>
      <c r="J28" s="708"/>
    </row>
    <row r="29" spans="2:10" ht="18.399999999999999" thickTop="1" thickBot="1" x14ac:dyDescent="0.55000000000000004">
      <c r="B29" s="714" t="s">
        <v>274</v>
      </c>
      <c r="C29" s="710" t="s">
        <v>276</v>
      </c>
      <c r="D29" s="914" t="s">
        <v>659</v>
      </c>
      <c r="E29" s="915"/>
      <c r="F29" s="708"/>
    </row>
    <row r="30" spans="2:10" ht="18" thickTop="1" x14ac:dyDescent="0.5">
      <c r="B30" s="910" t="s">
        <v>279</v>
      </c>
      <c r="C30" s="711">
        <v>1</v>
      </c>
      <c r="D30" s="926" t="s">
        <v>661</v>
      </c>
      <c r="E30" s="927"/>
    </row>
    <row r="31" spans="2:10" ht="17.649999999999999" x14ac:dyDescent="0.5">
      <c r="B31" s="911"/>
      <c r="C31" s="712">
        <v>2</v>
      </c>
      <c r="D31" s="922" t="s">
        <v>650</v>
      </c>
      <c r="E31" s="923"/>
    </row>
    <row r="32" spans="2:10" ht="17.649999999999999" x14ac:dyDescent="0.5">
      <c r="B32" s="911"/>
      <c r="C32" s="712">
        <v>3</v>
      </c>
      <c r="D32" s="922" t="s">
        <v>651</v>
      </c>
      <c r="E32" s="923"/>
    </row>
    <row r="33" spans="2:6" ht="17.649999999999999" x14ac:dyDescent="0.5">
      <c r="B33" s="911"/>
      <c r="C33" s="712">
        <v>4</v>
      </c>
      <c r="D33" s="922" t="s">
        <v>652</v>
      </c>
      <c r="E33" s="923"/>
    </row>
    <row r="34" spans="2:6" ht="18" thickBot="1" x14ac:dyDescent="0.55000000000000004">
      <c r="B34" s="912"/>
      <c r="C34" s="713">
        <v>5</v>
      </c>
      <c r="D34" s="924" t="s">
        <v>653</v>
      </c>
      <c r="E34" s="925"/>
    </row>
    <row r="35" spans="2:6" ht="18.399999999999999" thickTop="1" thickBot="1" x14ac:dyDescent="0.55000000000000004">
      <c r="B35" s="917" t="s">
        <v>660</v>
      </c>
      <c r="C35" s="918"/>
      <c r="D35" s="918"/>
      <c r="E35" s="919"/>
    </row>
    <row r="36" spans="2:6" ht="18" thickTop="1" x14ac:dyDescent="0.5">
      <c r="B36" s="913" t="s">
        <v>283</v>
      </c>
      <c r="C36" s="715">
        <v>1</v>
      </c>
      <c r="D36" s="920" t="s">
        <v>655</v>
      </c>
      <c r="E36" s="921"/>
      <c r="F36" s="709"/>
    </row>
    <row r="37" spans="2:6" ht="17.649999999999999" x14ac:dyDescent="0.5">
      <c r="B37" s="911"/>
      <c r="C37" s="712">
        <v>2</v>
      </c>
      <c r="D37" s="922" t="s">
        <v>654</v>
      </c>
      <c r="E37" s="923"/>
      <c r="F37" s="709"/>
    </row>
    <row r="38" spans="2:6" ht="17.649999999999999" x14ac:dyDescent="0.5">
      <c r="B38" s="911"/>
      <c r="C38" s="712">
        <v>3</v>
      </c>
      <c r="D38" s="922" t="s">
        <v>658</v>
      </c>
      <c r="E38" s="923"/>
      <c r="F38" s="709"/>
    </row>
    <row r="39" spans="2:6" ht="17.649999999999999" x14ac:dyDescent="0.5">
      <c r="B39" s="911"/>
      <c r="C39" s="712">
        <v>4</v>
      </c>
      <c r="D39" s="922" t="s">
        <v>656</v>
      </c>
      <c r="E39" s="923"/>
      <c r="F39" s="709"/>
    </row>
    <row r="40" spans="2:6" ht="18" thickBot="1" x14ac:dyDescent="0.55000000000000004">
      <c r="B40" s="912"/>
      <c r="C40" s="713">
        <v>5</v>
      </c>
      <c r="D40" s="924" t="s">
        <v>657</v>
      </c>
      <c r="E40" s="925"/>
      <c r="F40" s="708"/>
    </row>
    <row r="41" spans="2:6" ht="13.15" thickTop="1" x14ac:dyDescent="0.35"/>
  </sheetData>
  <mergeCells count="37">
    <mergeCell ref="B2:J2"/>
    <mergeCell ref="J5:J7"/>
    <mergeCell ref="J8:J10"/>
    <mergeCell ref="J11:J13"/>
    <mergeCell ref="F5:F7"/>
    <mergeCell ref="F8:F10"/>
    <mergeCell ref="F11:F13"/>
    <mergeCell ref="B5:B7"/>
    <mergeCell ref="B8:B10"/>
    <mergeCell ref="B11:B13"/>
    <mergeCell ref="J14:J16"/>
    <mergeCell ref="J17:J19"/>
    <mergeCell ref="J20:J22"/>
    <mergeCell ref="G3:J3"/>
    <mergeCell ref="B3:B4"/>
    <mergeCell ref="C3:F3"/>
    <mergeCell ref="F14:F16"/>
    <mergeCell ref="F17:F19"/>
    <mergeCell ref="F20:F22"/>
    <mergeCell ref="B14:B16"/>
    <mergeCell ref="B17:B19"/>
    <mergeCell ref="B20:B22"/>
    <mergeCell ref="B30:B34"/>
    <mergeCell ref="B36:B40"/>
    <mergeCell ref="D29:E29"/>
    <mergeCell ref="B27:E27"/>
    <mergeCell ref="B35:E35"/>
    <mergeCell ref="D36:E36"/>
    <mergeCell ref="D37:E37"/>
    <mergeCell ref="D38:E38"/>
    <mergeCell ref="D39:E39"/>
    <mergeCell ref="D40:E40"/>
    <mergeCell ref="D30:E30"/>
    <mergeCell ref="D31:E31"/>
    <mergeCell ref="D32:E32"/>
    <mergeCell ref="D33:E33"/>
    <mergeCell ref="D34:E34"/>
  </mergeCells>
  <phoneticPr fontId="76" type="noConversion"/>
  <pageMargins left="0.7" right="0.7" top="0.75" bottom="0.75" header="0.3" footer="0.3"/>
  <pageSetup orientation="landscape" r:id="rId1"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D51"/>
  <sheetViews>
    <sheetView tabSelected="1" view="pageBreakPreview" topLeftCell="A25" zoomScale="60" zoomScaleNormal="50" workbookViewId="0">
      <selection activeCell="AC44" sqref="AC44"/>
    </sheetView>
  </sheetViews>
  <sheetFormatPr defaultRowHeight="12.75" x14ac:dyDescent="0.35"/>
  <cols>
    <col min="1" max="1" width="4.265625" customWidth="1"/>
    <col min="2" max="2" width="8.86328125" customWidth="1"/>
    <col min="3" max="3" width="9.59765625" style="39" customWidth="1"/>
    <col min="4" max="28" width="9.86328125" style="39" customWidth="1"/>
    <col min="29" max="29" width="30.86328125" customWidth="1"/>
    <col min="30" max="30" width="20.3984375" customWidth="1"/>
  </cols>
  <sheetData>
    <row r="1" spans="1:30" ht="17.25" x14ac:dyDescent="0.45">
      <c r="A1" s="905" t="s">
        <v>353</v>
      </c>
      <c r="B1" s="905"/>
      <c r="C1" s="905"/>
      <c r="D1" s="905"/>
      <c r="E1" s="905"/>
      <c r="F1" s="905"/>
      <c r="G1" s="905"/>
      <c r="H1" s="905"/>
      <c r="I1" s="905"/>
      <c r="J1" s="905"/>
      <c r="K1" s="905"/>
      <c r="L1" s="905"/>
      <c r="M1" s="905"/>
      <c r="N1" s="905"/>
      <c r="O1" s="905"/>
      <c r="P1" s="905"/>
      <c r="Q1" s="905"/>
      <c r="R1" s="905"/>
      <c r="S1" s="905"/>
      <c r="T1" s="905"/>
      <c r="U1" s="905"/>
      <c r="V1" s="905"/>
      <c r="W1" s="905"/>
      <c r="X1" s="905"/>
      <c r="Y1" s="905"/>
      <c r="Z1" s="905"/>
      <c r="AA1" s="905"/>
      <c r="AB1" s="905"/>
    </row>
    <row r="2" spans="1:30" ht="17.25" x14ac:dyDescent="0.45">
      <c r="A2" s="905" t="s">
        <v>354</v>
      </c>
      <c r="B2" s="905"/>
      <c r="C2" s="905"/>
      <c r="D2" s="905"/>
      <c r="E2" s="905"/>
      <c r="F2" s="905"/>
      <c r="G2" s="905"/>
      <c r="H2" s="905"/>
      <c r="I2" s="905"/>
      <c r="J2" s="905"/>
      <c r="K2" s="905"/>
      <c r="L2" s="905"/>
      <c r="M2" s="905"/>
      <c r="N2" s="905"/>
      <c r="O2" s="905"/>
      <c r="P2" s="905"/>
      <c r="Q2" s="905"/>
      <c r="R2" s="905"/>
      <c r="S2" s="905"/>
      <c r="T2" s="905"/>
      <c r="U2" s="905"/>
      <c r="V2" s="905"/>
      <c r="W2" s="905"/>
      <c r="X2" s="905"/>
      <c r="Y2" s="905"/>
      <c r="Z2" s="905"/>
      <c r="AA2" s="905"/>
      <c r="AB2" s="905"/>
    </row>
    <row r="3" spans="1:30" ht="34.5" customHeight="1" x14ac:dyDescent="0.45">
      <c r="B3" s="363" t="s">
        <v>210</v>
      </c>
      <c r="C3" s="364" t="s">
        <v>23</v>
      </c>
      <c r="D3" s="364" t="s">
        <v>355</v>
      </c>
      <c r="E3" s="364" t="s">
        <v>356</v>
      </c>
      <c r="F3" s="364" t="s">
        <v>357</v>
      </c>
      <c r="G3" s="364" t="s">
        <v>51</v>
      </c>
      <c r="H3" s="364" t="s">
        <v>358</v>
      </c>
      <c r="I3" s="364" t="s">
        <v>37</v>
      </c>
      <c r="J3" s="364" t="s">
        <v>38</v>
      </c>
      <c r="K3" s="364" t="s">
        <v>9</v>
      </c>
      <c r="L3" s="751" t="s">
        <v>10</v>
      </c>
      <c r="M3" s="410" t="s">
        <v>359</v>
      </c>
      <c r="N3" s="410" t="s">
        <v>360</v>
      </c>
      <c r="O3" s="410" t="s">
        <v>290</v>
      </c>
      <c r="P3" s="410" t="s">
        <v>39</v>
      </c>
      <c r="Q3" s="410" t="s">
        <v>361</v>
      </c>
      <c r="R3" s="410" t="s">
        <v>119</v>
      </c>
      <c r="S3" s="410" t="s">
        <v>362</v>
      </c>
      <c r="T3" s="410" t="s">
        <v>363</v>
      </c>
      <c r="U3" s="410" t="s">
        <v>364</v>
      </c>
      <c r="V3" s="410" t="s">
        <v>365</v>
      </c>
      <c r="W3" s="410" t="s">
        <v>366</v>
      </c>
      <c r="X3" s="410" t="s">
        <v>367</v>
      </c>
      <c r="Y3" s="410" t="s">
        <v>368</v>
      </c>
      <c r="Z3" s="410" t="s">
        <v>369</v>
      </c>
      <c r="AA3" s="410" t="s">
        <v>370</v>
      </c>
      <c r="AB3" s="364" t="s">
        <v>371</v>
      </c>
      <c r="AC3" s="410" t="s">
        <v>675</v>
      </c>
      <c r="AD3" s="410" t="s">
        <v>686</v>
      </c>
    </row>
    <row r="4" spans="1:30" ht="34.5" customHeight="1" x14ac:dyDescent="0.5">
      <c r="B4" s="949" t="s">
        <v>674</v>
      </c>
      <c r="C4" s="950"/>
      <c r="D4" s="753">
        <f>D21+D34+D48</f>
        <v>1610</v>
      </c>
      <c r="E4" s="753">
        <f t="shared" ref="E4:AA4" si="0">E21+E34+E48</f>
        <v>1610</v>
      </c>
      <c r="F4" s="753">
        <f t="shared" si="0"/>
        <v>1610</v>
      </c>
      <c r="G4" s="753">
        <f t="shared" si="0"/>
        <v>1610</v>
      </c>
      <c r="H4" s="753">
        <f t="shared" si="0"/>
        <v>1610</v>
      </c>
      <c r="I4" s="753">
        <f t="shared" si="0"/>
        <v>1610</v>
      </c>
      <c r="J4" s="753">
        <f t="shared" si="0"/>
        <v>1610</v>
      </c>
      <c r="K4" s="753">
        <f t="shared" si="0"/>
        <v>1610</v>
      </c>
      <c r="L4" s="753">
        <f t="shared" si="0"/>
        <v>1610</v>
      </c>
      <c r="M4" s="753">
        <f t="shared" si="0"/>
        <v>1274</v>
      </c>
      <c r="N4" s="753">
        <f t="shared" si="0"/>
        <v>1296</v>
      </c>
      <c r="O4" s="753">
        <f t="shared" si="0"/>
        <v>828</v>
      </c>
      <c r="P4" s="753">
        <f t="shared" si="0"/>
        <v>1205</v>
      </c>
      <c r="Q4" s="753">
        <f t="shared" si="0"/>
        <v>1121</v>
      </c>
      <c r="R4" s="753">
        <f t="shared" si="0"/>
        <v>526</v>
      </c>
      <c r="S4" s="753">
        <f t="shared" si="0"/>
        <v>90</v>
      </c>
      <c r="T4" s="753">
        <f t="shared" si="0"/>
        <v>100</v>
      </c>
      <c r="U4" s="753">
        <f t="shared" si="0"/>
        <v>1610</v>
      </c>
      <c r="V4" s="753">
        <f t="shared" si="0"/>
        <v>1610</v>
      </c>
      <c r="W4" s="753">
        <f t="shared" si="0"/>
        <v>397</v>
      </c>
      <c r="X4" s="753">
        <f t="shared" si="0"/>
        <v>570</v>
      </c>
      <c r="Y4" s="753">
        <f t="shared" si="0"/>
        <v>214</v>
      </c>
      <c r="Z4" s="753">
        <f t="shared" si="0"/>
        <v>248</v>
      </c>
      <c r="AA4" s="753">
        <f t="shared" si="0"/>
        <v>181</v>
      </c>
      <c r="AB4" s="753"/>
      <c r="AC4" s="766"/>
      <c r="AD4" s="766"/>
    </row>
    <row r="5" spans="1:30" ht="24" customHeight="1" x14ac:dyDescent="0.5">
      <c r="B5" s="320">
        <v>1</v>
      </c>
      <c r="C5" s="330">
        <v>10.1</v>
      </c>
      <c r="D5" s="777">
        <v>45</v>
      </c>
      <c r="E5" s="330">
        <v>3</v>
      </c>
      <c r="F5" s="330">
        <v>3</v>
      </c>
      <c r="G5" s="330">
        <v>3</v>
      </c>
      <c r="H5" s="330">
        <v>1</v>
      </c>
      <c r="I5" s="330">
        <v>2</v>
      </c>
      <c r="J5" s="406">
        <v>1</v>
      </c>
      <c r="K5" s="330">
        <v>3</v>
      </c>
      <c r="L5" s="752">
        <v>1</v>
      </c>
      <c r="M5" s="330">
        <v>2</v>
      </c>
      <c r="N5" s="330">
        <v>2</v>
      </c>
      <c r="O5" s="330">
        <v>2</v>
      </c>
      <c r="P5" s="330">
        <v>2</v>
      </c>
      <c r="Q5" s="330"/>
      <c r="R5" s="330"/>
      <c r="S5" s="330"/>
      <c r="T5" s="330"/>
      <c r="U5" s="330">
        <v>1</v>
      </c>
      <c r="V5" s="330">
        <v>1</v>
      </c>
      <c r="W5" s="330">
        <v>1</v>
      </c>
      <c r="X5" s="330"/>
      <c r="Y5" s="330"/>
      <c r="Z5" s="330"/>
      <c r="AA5" s="330"/>
      <c r="AB5" s="330">
        <f t="shared" ref="AB5:AB19" si="1">SUM(E5:AA5)</f>
        <v>28</v>
      </c>
      <c r="AC5" s="772" t="s">
        <v>676</v>
      </c>
      <c r="AD5" s="772" t="s">
        <v>687</v>
      </c>
    </row>
    <row r="6" spans="1:30" ht="24" customHeight="1" x14ac:dyDescent="0.5">
      <c r="B6" s="320">
        <v>2</v>
      </c>
      <c r="C6" s="330">
        <v>10.199999999999999</v>
      </c>
      <c r="D6" s="777">
        <v>46</v>
      </c>
      <c r="E6" s="330">
        <v>3</v>
      </c>
      <c r="F6" s="330">
        <v>3</v>
      </c>
      <c r="G6" s="330">
        <v>3</v>
      </c>
      <c r="H6" s="330">
        <v>1</v>
      </c>
      <c r="I6" s="330">
        <v>2</v>
      </c>
      <c r="J6" s="406">
        <v>1</v>
      </c>
      <c r="K6" s="330">
        <v>3</v>
      </c>
      <c r="L6" s="752">
        <v>1</v>
      </c>
      <c r="M6" s="330">
        <v>2</v>
      </c>
      <c r="N6" s="330">
        <v>2</v>
      </c>
      <c r="O6" s="330">
        <v>2</v>
      </c>
      <c r="P6" s="330">
        <v>2</v>
      </c>
      <c r="Q6" s="330"/>
      <c r="R6" s="330"/>
      <c r="S6" s="330"/>
      <c r="T6" s="330"/>
      <c r="U6" s="330">
        <v>1</v>
      </c>
      <c r="V6" s="330">
        <v>1</v>
      </c>
      <c r="W6" s="330">
        <v>1</v>
      </c>
      <c r="X6" s="330"/>
      <c r="Y6" s="330"/>
      <c r="Z6" s="330"/>
      <c r="AA6" s="330"/>
      <c r="AB6" s="330">
        <f t="shared" si="1"/>
        <v>28</v>
      </c>
      <c r="AC6" s="772" t="s">
        <v>676</v>
      </c>
      <c r="AD6" s="772" t="s">
        <v>687</v>
      </c>
    </row>
    <row r="7" spans="1:30" ht="24" customHeight="1" x14ac:dyDescent="0.5">
      <c r="B7" s="320">
        <v>3</v>
      </c>
      <c r="C7" s="330">
        <v>10.3</v>
      </c>
      <c r="D7" s="777">
        <v>46</v>
      </c>
      <c r="E7" s="330">
        <v>3</v>
      </c>
      <c r="F7" s="330">
        <v>3</v>
      </c>
      <c r="G7" s="330">
        <v>3</v>
      </c>
      <c r="H7" s="330">
        <v>1</v>
      </c>
      <c r="I7" s="330">
        <v>2</v>
      </c>
      <c r="J7" s="406">
        <v>1</v>
      </c>
      <c r="K7" s="330">
        <v>3</v>
      </c>
      <c r="L7" s="752">
        <v>1</v>
      </c>
      <c r="M7" s="330">
        <v>2</v>
      </c>
      <c r="N7" s="330">
        <v>2</v>
      </c>
      <c r="O7" s="330">
        <v>2</v>
      </c>
      <c r="P7" s="330">
        <v>2</v>
      </c>
      <c r="Q7" s="330"/>
      <c r="R7" s="330"/>
      <c r="S7" s="330"/>
      <c r="T7" s="330"/>
      <c r="U7" s="330">
        <v>1</v>
      </c>
      <c r="V7" s="330">
        <v>1</v>
      </c>
      <c r="W7" s="330">
        <v>1</v>
      </c>
      <c r="X7" s="330"/>
      <c r="Y7" s="330"/>
      <c r="Z7" s="330"/>
      <c r="AA7" s="330"/>
      <c r="AB7" s="330">
        <f t="shared" si="1"/>
        <v>28</v>
      </c>
      <c r="AC7" s="772" t="s">
        <v>676</v>
      </c>
      <c r="AD7" s="772" t="s">
        <v>687</v>
      </c>
    </row>
    <row r="8" spans="1:30" ht="24" customHeight="1" x14ac:dyDescent="0.5">
      <c r="B8" s="320">
        <v>4</v>
      </c>
      <c r="C8" s="330">
        <v>10.4</v>
      </c>
      <c r="D8" s="777">
        <v>46</v>
      </c>
      <c r="E8" s="330">
        <v>3</v>
      </c>
      <c r="F8" s="330">
        <v>3</v>
      </c>
      <c r="G8" s="330">
        <v>3</v>
      </c>
      <c r="H8" s="330">
        <v>1</v>
      </c>
      <c r="I8" s="330">
        <v>2</v>
      </c>
      <c r="J8" s="406">
        <v>1</v>
      </c>
      <c r="K8" s="330">
        <v>3</v>
      </c>
      <c r="L8" s="752">
        <v>1</v>
      </c>
      <c r="M8" s="330">
        <v>2</v>
      </c>
      <c r="N8" s="330">
        <v>2</v>
      </c>
      <c r="O8" s="330">
        <v>2</v>
      </c>
      <c r="P8" s="330">
        <v>2</v>
      </c>
      <c r="Q8" s="330"/>
      <c r="R8" s="330"/>
      <c r="S8" s="330"/>
      <c r="T8" s="330"/>
      <c r="U8" s="330">
        <v>1</v>
      </c>
      <c r="V8" s="330">
        <v>1</v>
      </c>
      <c r="W8" s="330"/>
      <c r="X8" s="330">
        <v>1</v>
      </c>
      <c r="Y8" s="330"/>
      <c r="Z8" s="330"/>
      <c r="AA8" s="330"/>
      <c r="AB8" s="330">
        <f t="shared" si="1"/>
        <v>28</v>
      </c>
      <c r="AC8" s="772" t="s">
        <v>676</v>
      </c>
      <c r="AD8" s="772" t="s">
        <v>688</v>
      </c>
    </row>
    <row r="9" spans="1:30" ht="24" customHeight="1" x14ac:dyDescent="0.5">
      <c r="B9" s="320">
        <v>5</v>
      </c>
      <c r="C9" s="330">
        <v>10.5</v>
      </c>
      <c r="D9" s="777">
        <v>46</v>
      </c>
      <c r="E9" s="330">
        <v>3</v>
      </c>
      <c r="F9" s="330">
        <v>3</v>
      </c>
      <c r="G9" s="330">
        <v>3</v>
      </c>
      <c r="H9" s="330">
        <v>1</v>
      </c>
      <c r="I9" s="330">
        <v>2</v>
      </c>
      <c r="J9" s="406">
        <v>1</v>
      </c>
      <c r="K9" s="330">
        <v>3</v>
      </c>
      <c r="L9" s="752">
        <v>1</v>
      </c>
      <c r="M9" s="330">
        <v>2</v>
      </c>
      <c r="N9" s="330">
        <v>2</v>
      </c>
      <c r="O9" s="330">
        <v>2</v>
      </c>
      <c r="P9" s="330">
        <v>2</v>
      </c>
      <c r="Q9" s="330"/>
      <c r="R9" s="330"/>
      <c r="S9" s="330"/>
      <c r="T9" s="330"/>
      <c r="U9" s="330">
        <v>1</v>
      </c>
      <c r="V9" s="330">
        <v>1</v>
      </c>
      <c r="W9" s="330"/>
      <c r="X9" s="330">
        <v>1</v>
      </c>
      <c r="Y9" s="330"/>
      <c r="Z9" s="330"/>
      <c r="AA9" s="330"/>
      <c r="AB9" s="330">
        <f t="shared" si="1"/>
        <v>28</v>
      </c>
      <c r="AC9" s="772" t="s">
        <v>676</v>
      </c>
      <c r="AD9" s="772" t="s">
        <v>688</v>
      </c>
    </row>
    <row r="10" spans="1:30" ht="24" customHeight="1" x14ac:dyDescent="0.5">
      <c r="B10" s="320">
        <v>6</v>
      </c>
      <c r="C10" s="330">
        <v>10.6</v>
      </c>
      <c r="D10" s="777">
        <v>46</v>
      </c>
      <c r="E10" s="330">
        <v>3</v>
      </c>
      <c r="F10" s="330">
        <v>3</v>
      </c>
      <c r="G10" s="330">
        <v>3</v>
      </c>
      <c r="H10" s="330">
        <v>1</v>
      </c>
      <c r="I10" s="330">
        <v>2</v>
      </c>
      <c r="J10" s="406">
        <v>1</v>
      </c>
      <c r="K10" s="330">
        <v>3</v>
      </c>
      <c r="L10" s="752">
        <v>1</v>
      </c>
      <c r="M10" s="330">
        <v>2</v>
      </c>
      <c r="N10" s="330">
        <v>2</v>
      </c>
      <c r="O10" s="330"/>
      <c r="P10" s="330">
        <v>2</v>
      </c>
      <c r="Q10" s="330">
        <v>2</v>
      </c>
      <c r="R10" s="330"/>
      <c r="S10" s="330"/>
      <c r="T10" s="330"/>
      <c r="U10" s="330">
        <v>1</v>
      </c>
      <c r="V10" s="330">
        <v>1</v>
      </c>
      <c r="W10" s="330"/>
      <c r="X10" s="330">
        <v>1</v>
      </c>
      <c r="Y10" s="330"/>
      <c r="Z10" s="330"/>
      <c r="AA10" s="330"/>
      <c r="AB10" s="330">
        <f t="shared" si="1"/>
        <v>28</v>
      </c>
      <c r="AC10" s="772" t="s">
        <v>677</v>
      </c>
      <c r="AD10" s="772" t="s">
        <v>688</v>
      </c>
    </row>
    <row r="11" spans="1:30" ht="24" customHeight="1" x14ac:dyDescent="0.5">
      <c r="B11" s="320">
        <v>7</v>
      </c>
      <c r="C11" s="330">
        <v>10.7</v>
      </c>
      <c r="D11" s="777">
        <v>46</v>
      </c>
      <c r="E11" s="330">
        <v>3</v>
      </c>
      <c r="F11" s="330">
        <v>3</v>
      </c>
      <c r="G11" s="330">
        <v>3</v>
      </c>
      <c r="H11" s="330">
        <v>1</v>
      </c>
      <c r="I11" s="330">
        <v>2</v>
      </c>
      <c r="J11" s="406">
        <v>1</v>
      </c>
      <c r="K11" s="330">
        <v>3</v>
      </c>
      <c r="L11" s="752">
        <v>1</v>
      </c>
      <c r="M11" s="330">
        <v>2</v>
      </c>
      <c r="N11" s="330">
        <v>2</v>
      </c>
      <c r="O11" s="330"/>
      <c r="P11" s="330">
        <v>2</v>
      </c>
      <c r="Q11" s="330">
        <v>2</v>
      </c>
      <c r="R11" s="330"/>
      <c r="S11" s="330"/>
      <c r="T11" s="330"/>
      <c r="U11" s="330">
        <v>1</v>
      </c>
      <c r="V11" s="330">
        <v>1</v>
      </c>
      <c r="W11" s="330"/>
      <c r="X11" s="330">
        <v>1</v>
      </c>
      <c r="Y11" s="330"/>
      <c r="Z11" s="330"/>
      <c r="AA11" s="330"/>
      <c r="AB11" s="330">
        <f t="shared" si="1"/>
        <v>28</v>
      </c>
      <c r="AC11" s="772" t="s">
        <v>677</v>
      </c>
      <c r="AD11" s="772" t="s">
        <v>688</v>
      </c>
    </row>
    <row r="12" spans="1:30" ht="24" customHeight="1" x14ac:dyDescent="0.5">
      <c r="B12" s="320">
        <v>8</v>
      </c>
      <c r="C12" s="330">
        <v>10.8</v>
      </c>
      <c r="D12" s="777">
        <v>47</v>
      </c>
      <c r="E12" s="330">
        <v>3</v>
      </c>
      <c r="F12" s="330">
        <v>3</v>
      </c>
      <c r="G12" s="330">
        <v>3</v>
      </c>
      <c r="H12" s="330">
        <v>1</v>
      </c>
      <c r="I12" s="330">
        <v>2</v>
      </c>
      <c r="J12" s="406">
        <v>1</v>
      </c>
      <c r="K12" s="330">
        <v>3</v>
      </c>
      <c r="L12" s="752">
        <v>1</v>
      </c>
      <c r="M12" s="330">
        <v>2</v>
      </c>
      <c r="N12" s="330">
        <v>2</v>
      </c>
      <c r="O12" s="330"/>
      <c r="P12" s="330">
        <v>2</v>
      </c>
      <c r="Q12" s="330">
        <v>2</v>
      </c>
      <c r="R12" s="330"/>
      <c r="S12" s="330"/>
      <c r="T12" s="330"/>
      <c r="U12" s="330">
        <v>1</v>
      </c>
      <c r="V12" s="330">
        <v>1</v>
      </c>
      <c r="W12" s="330"/>
      <c r="X12" s="330"/>
      <c r="Y12" s="330"/>
      <c r="Z12" s="330"/>
      <c r="AA12" s="330">
        <v>1</v>
      </c>
      <c r="AB12" s="330">
        <f t="shared" si="1"/>
        <v>28</v>
      </c>
      <c r="AC12" s="772" t="s">
        <v>677</v>
      </c>
      <c r="AD12" s="772" t="s">
        <v>689</v>
      </c>
    </row>
    <row r="13" spans="1:30" ht="24" customHeight="1" x14ac:dyDescent="0.5">
      <c r="B13" s="320">
        <v>9</v>
      </c>
      <c r="C13" s="330">
        <v>10.9</v>
      </c>
      <c r="D13" s="777">
        <v>46</v>
      </c>
      <c r="E13" s="330">
        <v>3</v>
      </c>
      <c r="F13" s="330">
        <v>3</v>
      </c>
      <c r="G13" s="330">
        <v>3</v>
      </c>
      <c r="H13" s="330">
        <v>1</v>
      </c>
      <c r="I13" s="330">
        <v>2</v>
      </c>
      <c r="J13" s="406">
        <v>1</v>
      </c>
      <c r="K13" s="330">
        <v>3</v>
      </c>
      <c r="L13" s="752">
        <v>1</v>
      </c>
      <c r="M13" s="330">
        <v>2</v>
      </c>
      <c r="N13" s="330">
        <v>2</v>
      </c>
      <c r="O13" s="330"/>
      <c r="P13" s="330">
        <v>2</v>
      </c>
      <c r="Q13" s="330">
        <v>2</v>
      </c>
      <c r="R13" s="330"/>
      <c r="S13" s="330"/>
      <c r="T13" s="330"/>
      <c r="U13" s="330">
        <v>1</v>
      </c>
      <c r="V13" s="330">
        <v>1</v>
      </c>
      <c r="W13" s="330"/>
      <c r="X13" s="330"/>
      <c r="Y13" s="330"/>
      <c r="Z13" s="330"/>
      <c r="AA13" s="330">
        <v>1</v>
      </c>
      <c r="AB13" s="330">
        <f t="shared" si="1"/>
        <v>28</v>
      </c>
      <c r="AC13" s="772" t="s">
        <v>677</v>
      </c>
      <c r="AD13" s="772" t="s">
        <v>689</v>
      </c>
    </row>
    <row r="14" spans="1:30" ht="24" customHeight="1" x14ac:dyDescent="0.5">
      <c r="B14" s="320">
        <v>10</v>
      </c>
      <c r="C14" s="365" t="s">
        <v>254</v>
      </c>
      <c r="D14" s="777">
        <v>46</v>
      </c>
      <c r="E14" s="330">
        <v>3</v>
      </c>
      <c r="F14" s="330">
        <v>3</v>
      </c>
      <c r="G14" s="330">
        <v>3</v>
      </c>
      <c r="H14" s="330">
        <v>1</v>
      </c>
      <c r="I14" s="330">
        <v>2</v>
      </c>
      <c r="J14" s="406">
        <v>1</v>
      </c>
      <c r="K14" s="330">
        <v>3</v>
      </c>
      <c r="L14" s="752">
        <v>1</v>
      </c>
      <c r="M14" s="330">
        <v>2</v>
      </c>
      <c r="N14" s="330">
        <v>2</v>
      </c>
      <c r="O14" s="330"/>
      <c r="P14" s="330">
        <v>2</v>
      </c>
      <c r="Q14" s="330">
        <v>2</v>
      </c>
      <c r="R14" s="330"/>
      <c r="S14" s="330"/>
      <c r="T14" s="330"/>
      <c r="U14" s="330">
        <v>1</v>
      </c>
      <c r="V14" s="330">
        <v>1</v>
      </c>
      <c r="W14" s="330"/>
      <c r="X14" s="330"/>
      <c r="Y14" s="330"/>
      <c r="Z14" s="330"/>
      <c r="AA14" s="330">
        <v>1</v>
      </c>
      <c r="AB14" s="330">
        <f t="shared" si="1"/>
        <v>28</v>
      </c>
      <c r="AC14" s="772" t="s">
        <v>677</v>
      </c>
      <c r="AD14" s="772" t="s">
        <v>689</v>
      </c>
    </row>
    <row r="15" spans="1:30" ht="24" customHeight="1" x14ac:dyDescent="0.5">
      <c r="B15" s="320">
        <v>11</v>
      </c>
      <c r="C15" s="365" t="s">
        <v>259</v>
      </c>
      <c r="D15" s="777">
        <v>44</v>
      </c>
      <c r="E15" s="330">
        <v>3</v>
      </c>
      <c r="F15" s="330">
        <v>3</v>
      </c>
      <c r="G15" s="330">
        <v>3</v>
      </c>
      <c r="H15" s="330">
        <v>1</v>
      </c>
      <c r="I15" s="330">
        <v>2</v>
      </c>
      <c r="J15" s="406">
        <v>1</v>
      </c>
      <c r="K15" s="330">
        <v>3</v>
      </c>
      <c r="L15" s="752">
        <v>1</v>
      </c>
      <c r="M15" s="330">
        <v>2</v>
      </c>
      <c r="N15" s="330"/>
      <c r="O15" s="330">
        <v>2</v>
      </c>
      <c r="P15" s="330"/>
      <c r="Q15" s="330">
        <v>2</v>
      </c>
      <c r="R15" s="330">
        <v>2</v>
      </c>
      <c r="S15" s="330"/>
      <c r="T15" s="330"/>
      <c r="U15" s="330">
        <v>1</v>
      </c>
      <c r="V15" s="330">
        <v>1</v>
      </c>
      <c r="W15" s="330"/>
      <c r="X15" s="330"/>
      <c r="Y15" s="330">
        <v>1</v>
      </c>
      <c r="Z15" s="330"/>
      <c r="AA15" s="330"/>
      <c r="AB15" s="330">
        <f t="shared" si="1"/>
        <v>28</v>
      </c>
      <c r="AC15" s="772" t="s">
        <v>678</v>
      </c>
      <c r="AD15" s="772" t="s">
        <v>690</v>
      </c>
    </row>
    <row r="16" spans="1:30" ht="24" customHeight="1" x14ac:dyDescent="0.5">
      <c r="B16" s="732">
        <v>12</v>
      </c>
      <c r="C16" s="365" t="s">
        <v>263</v>
      </c>
      <c r="D16" s="777">
        <v>46</v>
      </c>
      <c r="E16" s="330">
        <v>3</v>
      </c>
      <c r="F16" s="330">
        <v>3</v>
      </c>
      <c r="G16" s="330">
        <v>3</v>
      </c>
      <c r="H16" s="330">
        <v>1</v>
      </c>
      <c r="I16" s="330">
        <v>2</v>
      </c>
      <c r="J16" s="406">
        <v>1</v>
      </c>
      <c r="K16" s="330">
        <v>3</v>
      </c>
      <c r="L16" s="752">
        <v>1</v>
      </c>
      <c r="M16" s="330">
        <v>2</v>
      </c>
      <c r="N16" s="330"/>
      <c r="O16" s="330">
        <v>2</v>
      </c>
      <c r="P16" s="330"/>
      <c r="Q16" s="330">
        <v>2</v>
      </c>
      <c r="R16" s="330">
        <v>2</v>
      </c>
      <c r="S16" s="330"/>
      <c r="T16" s="330"/>
      <c r="U16" s="330">
        <v>1</v>
      </c>
      <c r="V16" s="330">
        <v>1</v>
      </c>
      <c r="W16" s="330"/>
      <c r="X16" s="330"/>
      <c r="Y16" s="330">
        <v>1</v>
      </c>
      <c r="Z16" s="330"/>
      <c r="AA16" s="330"/>
      <c r="AB16" s="330">
        <f t="shared" si="1"/>
        <v>28</v>
      </c>
      <c r="AC16" s="772" t="s">
        <v>678</v>
      </c>
      <c r="AD16" s="772" t="s">
        <v>690</v>
      </c>
    </row>
    <row r="17" spans="2:30" ht="24" customHeight="1" x14ac:dyDescent="0.5">
      <c r="B17" s="732">
        <v>13</v>
      </c>
      <c r="C17" s="365" t="s">
        <v>267</v>
      </c>
      <c r="D17" s="777">
        <v>45</v>
      </c>
      <c r="E17" s="330">
        <v>3</v>
      </c>
      <c r="F17" s="330">
        <v>3</v>
      </c>
      <c r="G17" s="330">
        <v>3</v>
      </c>
      <c r="H17" s="330">
        <v>1</v>
      </c>
      <c r="I17" s="330">
        <v>2</v>
      </c>
      <c r="J17" s="406">
        <v>1</v>
      </c>
      <c r="K17" s="330">
        <v>3</v>
      </c>
      <c r="L17" s="752">
        <v>1</v>
      </c>
      <c r="M17" s="330">
        <v>2</v>
      </c>
      <c r="N17" s="330"/>
      <c r="O17" s="330">
        <v>2</v>
      </c>
      <c r="P17" s="330"/>
      <c r="Q17" s="330">
        <v>2</v>
      </c>
      <c r="R17" s="330">
        <v>2</v>
      </c>
      <c r="S17" s="330"/>
      <c r="T17" s="330"/>
      <c r="U17" s="330">
        <v>1</v>
      </c>
      <c r="V17" s="330">
        <v>1</v>
      </c>
      <c r="W17" s="330"/>
      <c r="X17" s="330"/>
      <c r="Y17" s="330"/>
      <c r="Z17" s="330">
        <v>1</v>
      </c>
      <c r="AA17" s="330"/>
      <c r="AB17" s="330">
        <f t="shared" si="1"/>
        <v>28</v>
      </c>
      <c r="AC17" s="772" t="s">
        <v>678</v>
      </c>
      <c r="AD17" s="772" t="s">
        <v>691</v>
      </c>
    </row>
    <row r="18" spans="2:30" ht="24" customHeight="1" x14ac:dyDescent="0.5">
      <c r="B18" s="732">
        <v>14</v>
      </c>
      <c r="C18" s="365" t="s">
        <v>268</v>
      </c>
      <c r="D18" s="777">
        <v>46</v>
      </c>
      <c r="E18" s="330">
        <v>3</v>
      </c>
      <c r="F18" s="330">
        <v>3</v>
      </c>
      <c r="G18" s="330">
        <v>3</v>
      </c>
      <c r="H18" s="330">
        <v>1</v>
      </c>
      <c r="I18" s="330">
        <v>2</v>
      </c>
      <c r="J18" s="406">
        <v>1</v>
      </c>
      <c r="K18" s="330">
        <v>3</v>
      </c>
      <c r="L18" s="752">
        <v>1</v>
      </c>
      <c r="M18" s="330"/>
      <c r="N18" s="330">
        <v>2</v>
      </c>
      <c r="O18" s="330"/>
      <c r="P18" s="330"/>
      <c r="Q18" s="330">
        <v>2</v>
      </c>
      <c r="R18" s="330">
        <v>2</v>
      </c>
      <c r="S18" s="330">
        <v>2</v>
      </c>
      <c r="T18" s="330"/>
      <c r="U18" s="330">
        <v>1</v>
      </c>
      <c r="V18" s="330">
        <v>1</v>
      </c>
      <c r="W18" s="330"/>
      <c r="X18" s="330"/>
      <c r="Y18" s="330"/>
      <c r="Z18" s="330">
        <v>1</v>
      </c>
      <c r="AA18" s="330"/>
      <c r="AB18" s="330">
        <f t="shared" si="1"/>
        <v>28</v>
      </c>
      <c r="AC18" s="772" t="s">
        <v>679</v>
      </c>
      <c r="AD18" s="772" t="s">
        <v>691</v>
      </c>
    </row>
    <row r="19" spans="2:30" ht="24" customHeight="1" x14ac:dyDescent="0.5">
      <c r="B19" s="732">
        <v>15</v>
      </c>
      <c r="C19" s="365" t="s">
        <v>270</v>
      </c>
      <c r="D19" s="778">
        <v>44</v>
      </c>
      <c r="E19" s="330">
        <v>3</v>
      </c>
      <c r="F19" s="330">
        <v>3</v>
      </c>
      <c r="G19" s="330">
        <v>3</v>
      </c>
      <c r="H19" s="330">
        <v>1</v>
      </c>
      <c r="I19" s="330">
        <v>2</v>
      </c>
      <c r="J19" s="406">
        <v>1</v>
      </c>
      <c r="K19" s="330">
        <v>3</v>
      </c>
      <c r="L19" s="752">
        <v>1</v>
      </c>
      <c r="M19" s="330"/>
      <c r="N19" s="330">
        <v>2</v>
      </c>
      <c r="O19" s="330"/>
      <c r="P19" s="330"/>
      <c r="Q19" s="330">
        <v>2</v>
      </c>
      <c r="R19" s="330">
        <v>2</v>
      </c>
      <c r="S19" s="330">
        <v>2</v>
      </c>
      <c r="T19" s="330"/>
      <c r="U19" s="330">
        <v>1</v>
      </c>
      <c r="V19" s="330">
        <v>1</v>
      </c>
      <c r="W19" s="330"/>
      <c r="X19" s="330"/>
      <c r="Y19" s="330"/>
      <c r="Z19" s="330">
        <v>1</v>
      </c>
      <c r="AA19" s="330"/>
      <c r="AB19" s="330">
        <f t="shared" si="1"/>
        <v>28</v>
      </c>
      <c r="AC19" s="772" t="s">
        <v>679</v>
      </c>
      <c r="AD19" s="772" t="s">
        <v>691</v>
      </c>
    </row>
    <row r="20" spans="2:30" ht="24" customHeight="1" x14ac:dyDescent="0.45">
      <c r="B20" s="754" t="s">
        <v>639</v>
      </c>
      <c r="C20" s="755"/>
      <c r="D20" s="756"/>
      <c r="E20" s="757">
        <v>15</v>
      </c>
      <c r="F20" s="757">
        <v>15</v>
      </c>
      <c r="G20" s="757">
        <v>15</v>
      </c>
      <c r="H20" s="757">
        <v>15</v>
      </c>
      <c r="I20" s="757">
        <v>15</v>
      </c>
      <c r="J20" s="757">
        <v>15</v>
      </c>
      <c r="K20" s="757">
        <v>15</v>
      </c>
      <c r="L20" s="757"/>
      <c r="M20" s="757">
        <f>SUM(M5:M19)/2</f>
        <v>13</v>
      </c>
      <c r="N20" s="757">
        <f t="shared" ref="N20:T20" si="2">SUM(N5:N19)/2</f>
        <v>12</v>
      </c>
      <c r="O20" s="757">
        <f t="shared" si="2"/>
        <v>8</v>
      </c>
      <c r="P20" s="757">
        <f t="shared" si="2"/>
        <v>10</v>
      </c>
      <c r="Q20" s="757">
        <f t="shared" si="2"/>
        <v>10</v>
      </c>
      <c r="R20" s="757">
        <f t="shared" si="2"/>
        <v>5</v>
      </c>
      <c r="S20" s="757">
        <f t="shared" si="2"/>
        <v>2</v>
      </c>
      <c r="T20" s="757">
        <f t="shared" si="2"/>
        <v>0</v>
      </c>
      <c r="U20" s="757">
        <f>SUM(U5:U19)/1</f>
        <v>15</v>
      </c>
      <c r="V20" s="757">
        <f t="shared" ref="V20:AA20" si="3">SUM(V5:V19)/1</f>
        <v>15</v>
      </c>
      <c r="W20" s="757">
        <f t="shared" si="3"/>
        <v>3</v>
      </c>
      <c r="X20" s="757">
        <f t="shared" si="3"/>
        <v>4</v>
      </c>
      <c r="Y20" s="757">
        <f t="shared" si="3"/>
        <v>2</v>
      </c>
      <c r="Z20" s="757">
        <f t="shared" si="3"/>
        <v>3</v>
      </c>
      <c r="AA20" s="757">
        <f t="shared" si="3"/>
        <v>3</v>
      </c>
      <c r="AB20" s="757">
        <f t="shared" ref="AB20" si="4">SUM(AB5:AB19)/1</f>
        <v>420</v>
      </c>
      <c r="AC20" s="757">
        <f t="shared" ref="AC20" si="5">SUM(AC5:AC19)/1</f>
        <v>0</v>
      </c>
      <c r="AD20" s="757">
        <f t="shared" ref="AD20" si="6">SUM(AD5:AD19)/1</f>
        <v>0</v>
      </c>
    </row>
    <row r="21" spans="2:30" ht="24" customHeight="1" x14ac:dyDescent="0.45">
      <c r="B21" s="947" t="s">
        <v>671</v>
      </c>
      <c r="C21" s="948"/>
      <c r="D21" s="751">
        <f>SUM(D5:D19)</f>
        <v>685</v>
      </c>
      <c r="E21" s="751">
        <f>SUM($D$5:$D$19)</f>
        <v>685</v>
      </c>
      <c r="F21" s="751">
        <f t="shared" ref="F21:L21" si="7">SUM($D$5:$D$19)</f>
        <v>685</v>
      </c>
      <c r="G21" s="751">
        <f t="shared" si="7"/>
        <v>685</v>
      </c>
      <c r="H21" s="751">
        <f t="shared" si="7"/>
        <v>685</v>
      </c>
      <c r="I21" s="751">
        <f t="shared" si="7"/>
        <v>685</v>
      </c>
      <c r="J21" s="751">
        <f t="shared" si="7"/>
        <v>685</v>
      </c>
      <c r="K21" s="751">
        <f t="shared" si="7"/>
        <v>685</v>
      </c>
      <c r="L21" s="751">
        <f t="shared" si="7"/>
        <v>685</v>
      </c>
      <c r="M21" s="751">
        <f t="shared" ref="M21:T21" si="8">SUMIF(M5:M19,"2",$D$5:$D$19)</f>
        <v>595</v>
      </c>
      <c r="N21" s="751">
        <f t="shared" si="8"/>
        <v>550</v>
      </c>
      <c r="O21" s="751">
        <f t="shared" si="8"/>
        <v>364</v>
      </c>
      <c r="P21" s="751">
        <f t="shared" si="8"/>
        <v>460</v>
      </c>
      <c r="Q21" s="751">
        <f t="shared" si="8"/>
        <v>456</v>
      </c>
      <c r="R21" s="751">
        <f t="shared" si="8"/>
        <v>225</v>
      </c>
      <c r="S21" s="751">
        <f t="shared" si="8"/>
        <v>90</v>
      </c>
      <c r="T21" s="751">
        <f t="shared" si="8"/>
        <v>0</v>
      </c>
      <c r="U21" s="751">
        <f>SUMIF(U5:U19,"1",$D$5:$D$19)</f>
        <v>685</v>
      </c>
      <c r="V21" s="751">
        <f t="shared" ref="V21:AA21" si="9">SUMIF(V5:V19,"1",$D$5:$D$19)</f>
        <v>685</v>
      </c>
      <c r="W21" s="751">
        <f t="shared" si="9"/>
        <v>137</v>
      </c>
      <c r="X21" s="751">
        <f t="shared" si="9"/>
        <v>184</v>
      </c>
      <c r="Y21" s="751">
        <f t="shared" si="9"/>
        <v>90</v>
      </c>
      <c r="Z21" s="751">
        <f t="shared" si="9"/>
        <v>135</v>
      </c>
      <c r="AA21" s="751">
        <f t="shared" si="9"/>
        <v>139</v>
      </c>
      <c r="AB21" s="768"/>
      <c r="AC21" s="768"/>
      <c r="AD21" s="768"/>
    </row>
    <row r="22" spans="2:30" ht="24" customHeight="1" x14ac:dyDescent="0.5">
      <c r="B22" s="318">
        <v>16</v>
      </c>
      <c r="C22" s="319">
        <v>11.1</v>
      </c>
      <c r="D22" s="319">
        <v>43</v>
      </c>
      <c r="E22" s="319">
        <v>3</v>
      </c>
      <c r="F22" s="319">
        <v>3</v>
      </c>
      <c r="G22" s="319">
        <v>3</v>
      </c>
      <c r="H22" s="319">
        <v>2</v>
      </c>
      <c r="I22" s="319">
        <v>2</v>
      </c>
      <c r="J22" s="407">
        <v>1</v>
      </c>
      <c r="K22" s="319">
        <v>3</v>
      </c>
      <c r="L22" s="752">
        <v>1</v>
      </c>
      <c r="M22" s="319">
        <v>2</v>
      </c>
      <c r="N22" s="319">
        <v>2</v>
      </c>
      <c r="O22" s="319">
        <v>2</v>
      </c>
      <c r="P22" s="319">
        <v>2</v>
      </c>
      <c r="Q22" s="319"/>
      <c r="R22" s="319"/>
      <c r="S22" s="319"/>
      <c r="T22" s="319"/>
      <c r="U22" s="319">
        <v>1</v>
      </c>
      <c r="V22" s="319">
        <v>1</v>
      </c>
      <c r="W22" s="319">
        <v>1</v>
      </c>
      <c r="X22" s="319"/>
      <c r="Y22" s="319"/>
      <c r="Z22" s="319"/>
      <c r="AA22" s="319"/>
      <c r="AB22" s="319">
        <f t="shared" ref="AB22:AB32" si="10">SUM(E22:AA22)</f>
        <v>29</v>
      </c>
      <c r="AC22" s="766" t="s">
        <v>680</v>
      </c>
      <c r="AD22" s="766" t="s">
        <v>687</v>
      </c>
    </row>
    <row r="23" spans="2:30" ht="24" customHeight="1" x14ac:dyDescent="0.5">
      <c r="B23" s="318">
        <v>17</v>
      </c>
      <c r="C23" s="319">
        <v>11.2</v>
      </c>
      <c r="D23" s="319">
        <v>44</v>
      </c>
      <c r="E23" s="319">
        <v>3</v>
      </c>
      <c r="F23" s="319">
        <v>3</v>
      </c>
      <c r="G23" s="319">
        <v>3</v>
      </c>
      <c r="H23" s="319">
        <v>2</v>
      </c>
      <c r="I23" s="319">
        <v>2</v>
      </c>
      <c r="J23" s="407">
        <v>1</v>
      </c>
      <c r="K23" s="319">
        <v>3</v>
      </c>
      <c r="L23" s="752">
        <v>1</v>
      </c>
      <c r="M23" s="319">
        <v>2</v>
      </c>
      <c r="N23" s="319">
        <v>2</v>
      </c>
      <c r="O23" s="319">
        <v>2</v>
      </c>
      <c r="P23" s="319">
        <v>2</v>
      </c>
      <c r="Q23" s="319"/>
      <c r="R23" s="319"/>
      <c r="S23" s="319"/>
      <c r="T23" s="319"/>
      <c r="U23" s="319">
        <v>1</v>
      </c>
      <c r="V23" s="319">
        <v>1</v>
      </c>
      <c r="W23" s="319">
        <v>1</v>
      </c>
      <c r="X23" s="319"/>
      <c r="Y23" s="319"/>
      <c r="Z23" s="319"/>
      <c r="AA23" s="319"/>
      <c r="AB23" s="319">
        <f t="shared" si="10"/>
        <v>29</v>
      </c>
      <c r="AC23" s="766" t="s">
        <v>680</v>
      </c>
      <c r="AD23" s="766" t="s">
        <v>687</v>
      </c>
    </row>
    <row r="24" spans="2:30" ht="24" customHeight="1" x14ac:dyDescent="0.5">
      <c r="B24" s="318">
        <v>18</v>
      </c>
      <c r="C24" s="319">
        <v>11.3</v>
      </c>
      <c r="D24" s="319">
        <v>44</v>
      </c>
      <c r="E24" s="319">
        <v>3</v>
      </c>
      <c r="F24" s="319">
        <v>3</v>
      </c>
      <c r="G24" s="319">
        <v>3</v>
      </c>
      <c r="H24" s="319">
        <v>2</v>
      </c>
      <c r="I24" s="319">
        <v>2</v>
      </c>
      <c r="J24" s="407">
        <v>1</v>
      </c>
      <c r="K24" s="319">
        <v>3</v>
      </c>
      <c r="L24" s="752">
        <v>1</v>
      </c>
      <c r="M24" s="319">
        <v>2</v>
      </c>
      <c r="N24" s="319">
        <v>2</v>
      </c>
      <c r="O24" s="319">
        <v>2</v>
      </c>
      <c r="P24" s="319">
        <v>2</v>
      </c>
      <c r="Q24" s="319"/>
      <c r="R24" s="319"/>
      <c r="S24" s="319"/>
      <c r="T24" s="319"/>
      <c r="U24" s="319">
        <v>1</v>
      </c>
      <c r="V24" s="319">
        <v>1</v>
      </c>
      <c r="W24" s="319">
        <v>1</v>
      </c>
      <c r="X24" s="319"/>
      <c r="Y24" s="319"/>
      <c r="Z24" s="319"/>
      <c r="AA24" s="319"/>
      <c r="AB24" s="319">
        <f t="shared" si="10"/>
        <v>29</v>
      </c>
      <c r="AC24" s="766" t="s">
        <v>680</v>
      </c>
      <c r="AD24" s="766" t="s">
        <v>687</v>
      </c>
    </row>
    <row r="25" spans="2:30" ht="24" customHeight="1" x14ac:dyDescent="0.5">
      <c r="B25" s="318">
        <v>19</v>
      </c>
      <c r="C25" s="319">
        <v>11.4</v>
      </c>
      <c r="D25" s="319">
        <v>44</v>
      </c>
      <c r="E25" s="319">
        <v>3</v>
      </c>
      <c r="F25" s="319">
        <v>3</v>
      </c>
      <c r="G25" s="319">
        <v>3</v>
      </c>
      <c r="H25" s="319">
        <v>2</v>
      </c>
      <c r="I25" s="319">
        <v>2</v>
      </c>
      <c r="J25" s="407">
        <v>1</v>
      </c>
      <c r="K25" s="319">
        <v>3</v>
      </c>
      <c r="L25" s="752">
        <v>1</v>
      </c>
      <c r="M25" s="319">
        <v>2</v>
      </c>
      <c r="N25" s="319">
        <v>2</v>
      </c>
      <c r="O25" s="319"/>
      <c r="P25" s="319">
        <v>2</v>
      </c>
      <c r="Q25" s="319">
        <v>2</v>
      </c>
      <c r="R25" s="319"/>
      <c r="S25" s="319"/>
      <c r="T25" s="319"/>
      <c r="U25" s="319">
        <v>1</v>
      </c>
      <c r="V25" s="319">
        <v>1</v>
      </c>
      <c r="W25" s="319"/>
      <c r="X25" s="319">
        <v>1</v>
      </c>
      <c r="Y25" s="319"/>
      <c r="Z25" s="319"/>
      <c r="AA25" s="319"/>
      <c r="AB25" s="319">
        <f t="shared" si="10"/>
        <v>29</v>
      </c>
      <c r="AC25" s="766" t="s">
        <v>681</v>
      </c>
      <c r="AD25" s="766" t="s">
        <v>688</v>
      </c>
    </row>
    <row r="26" spans="2:30" ht="24" customHeight="1" x14ac:dyDescent="0.5">
      <c r="B26" s="318">
        <v>20</v>
      </c>
      <c r="C26" s="319">
        <v>11.5</v>
      </c>
      <c r="D26" s="319">
        <v>45</v>
      </c>
      <c r="E26" s="319">
        <v>3</v>
      </c>
      <c r="F26" s="319">
        <v>3</v>
      </c>
      <c r="G26" s="319">
        <v>3</v>
      </c>
      <c r="H26" s="319">
        <v>2</v>
      </c>
      <c r="I26" s="319">
        <v>2</v>
      </c>
      <c r="J26" s="407">
        <v>1</v>
      </c>
      <c r="K26" s="319">
        <v>3</v>
      </c>
      <c r="L26" s="752">
        <v>1</v>
      </c>
      <c r="M26" s="319">
        <v>2</v>
      </c>
      <c r="N26" s="319">
        <v>2</v>
      </c>
      <c r="O26" s="319"/>
      <c r="P26" s="319">
        <v>2</v>
      </c>
      <c r="Q26" s="319">
        <v>2</v>
      </c>
      <c r="R26" s="319"/>
      <c r="S26" s="319"/>
      <c r="T26" s="319"/>
      <c r="U26" s="319">
        <v>1</v>
      </c>
      <c r="V26" s="319">
        <v>1</v>
      </c>
      <c r="W26" s="319"/>
      <c r="X26" s="319">
        <v>1</v>
      </c>
      <c r="Y26" s="319"/>
      <c r="Z26" s="319"/>
      <c r="AA26" s="319"/>
      <c r="AB26" s="319">
        <f t="shared" si="10"/>
        <v>29</v>
      </c>
      <c r="AC26" s="766" t="s">
        <v>681</v>
      </c>
      <c r="AD26" s="766" t="s">
        <v>688</v>
      </c>
    </row>
    <row r="27" spans="2:30" ht="24" customHeight="1" x14ac:dyDescent="0.5">
      <c r="B27" s="318">
        <v>21</v>
      </c>
      <c r="C27" s="319">
        <v>11.6</v>
      </c>
      <c r="D27" s="319">
        <v>44</v>
      </c>
      <c r="E27" s="319">
        <v>3</v>
      </c>
      <c r="F27" s="319">
        <v>3</v>
      </c>
      <c r="G27" s="319">
        <v>3</v>
      </c>
      <c r="H27" s="319">
        <v>2</v>
      </c>
      <c r="I27" s="319">
        <v>2</v>
      </c>
      <c r="J27" s="407">
        <v>1</v>
      </c>
      <c r="K27" s="319">
        <v>3</v>
      </c>
      <c r="L27" s="752">
        <v>1</v>
      </c>
      <c r="M27" s="319">
        <v>2</v>
      </c>
      <c r="N27" s="319">
        <v>2</v>
      </c>
      <c r="O27" s="319"/>
      <c r="P27" s="319">
        <v>2</v>
      </c>
      <c r="Q27" s="319">
        <v>2</v>
      </c>
      <c r="R27" s="319"/>
      <c r="S27" s="319"/>
      <c r="T27" s="319"/>
      <c r="U27" s="319">
        <v>1</v>
      </c>
      <c r="V27" s="319">
        <v>1</v>
      </c>
      <c r="W27" s="319"/>
      <c r="X27" s="319">
        <v>1</v>
      </c>
      <c r="Y27" s="319"/>
      <c r="Z27" s="319"/>
      <c r="AA27" s="319"/>
      <c r="AB27" s="319">
        <f t="shared" si="10"/>
        <v>29</v>
      </c>
      <c r="AC27" s="766" t="s">
        <v>681</v>
      </c>
      <c r="AD27" s="766" t="s">
        <v>688</v>
      </c>
    </row>
    <row r="28" spans="2:30" ht="24" customHeight="1" x14ac:dyDescent="0.5">
      <c r="B28" s="318">
        <v>22</v>
      </c>
      <c r="C28" s="319">
        <v>11.7</v>
      </c>
      <c r="D28" s="319">
        <v>44</v>
      </c>
      <c r="E28" s="319">
        <v>3</v>
      </c>
      <c r="F28" s="319">
        <v>3</v>
      </c>
      <c r="G28" s="319">
        <v>3</v>
      </c>
      <c r="H28" s="319">
        <v>2</v>
      </c>
      <c r="I28" s="319">
        <v>2</v>
      </c>
      <c r="J28" s="407">
        <v>1</v>
      </c>
      <c r="K28" s="319">
        <v>3</v>
      </c>
      <c r="L28" s="752">
        <v>1</v>
      </c>
      <c r="M28" s="319">
        <v>2</v>
      </c>
      <c r="N28" s="319">
        <v>2</v>
      </c>
      <c r="O28" s="319"/>
      <c r="P28" s="319">
        <v>2</v>
      </c>
      <c r="Q28" s="319">
        <v>2</v>
      </c>
      <c r="R28" s="319"/>
      <c r="S28" s="319"/>
      <c r="T28" s="319"/>
      <c r="U28" s="319">
        <v>1</v>
      </c>
      <c r="V28" s="319">
        <v>1</v>
      </c>
      <c r="W28" s="319"/>
      <c r="X28" s="319">
        <v>1</v>
      </c>
      <c r="Y28" s="319"/>
      <c r="Z28" s="319"/>
      <c r="AA28" s="319"/>
      <c r="AB28" s="319">
        <f t="shared" si="10"/>
        <v>29</v>
      </c>
      <c r="AC28" s="766" t="s">
        <v>681</v>
      </c>
      <c r="AD28" s="766" t="s">
        <v>688</v>
      </c>
    </row>
    <row r="29" spans="2:30" ht="24" customHeight="1" x14ac:dyDescent="0.5">
      <c r="B29" s="318">
        <v>23</v>
      </c>
      <c r="C29" s="319">
        <v>11.8</v>
      </c>
      <c r="D29" s="319">
        <v>38</v>
      </c>
      <c r="E29" s="319">
        <v>3</v>
      </c>
      <c r="F29" s="319">
        <v>3</v>
      </c>
      <c r="G29" s="319">
        <v>3</v>
      </c>
      <c r="H29" s="319">
        <v>2</v>
      </c>
      <c r="I29" s="319">
        <v>2</v>
      </c>
      <c r="J29" s="407">
        <v>1</v>
      </c>
      <c r="K29" s="319">
        <v>3</v>
      </c>
      <c r="L29" s="752">
        <v>1</v>
      </c>
      <c r="M29" s="319"/>
      <c r="N29" s="319">
        <v>2</v>
      </c>
      <c r="O29" s="319">
        <v>2</v>
      </c>
      <c r="P29" s="319"/>
      <c r="Q29" s="319">
        <v>2</v>
      </c>
      <c r="R29" s="319">
        <v>2</v>
      </c>
      <c r="S29" s="319"/>
      <c r="T29" s="319"/>
      <c r="U29" s="319">
        <v>1</v>
      </c>
      <c r="V29" s="319">
        <v>1</v>
      </c>
      <c r="W29" s="319"/>
      <c r="X29" s="319">
        <v>1</v>
      </c>
      <c r="Y29" s="319"/>
      <c r="Z29" s="319"/>
      <c r="AA29" s="319"/>
      <c r="AB29" s="319">
        <f t="shared" si="10"/>
        <v>29</v>
      </c>
      <c r="AC29" s="766" t="s">
        <v>682</v>
      </c>
      <c r="AD29" s="766" t="s">
        <v>688</v>
      </c>
    </row>
    <row r="30" spans="2:30" ht="24" customHeight="1" x14ac:dyDescent="0.5">
      <c r="B30" s="318">
        <v>24</v>
      </c>
      <c r="C30" s="319">
        <v>11.9</v>
      </c>
      <c r="D30" s="319">
        <v>42</v>
      </c>
      <c r="E30" s="319">
        <v>3</v>
      </c>
      <c r="F30" s="319">
        <v>3</v>
      </c>
      <c r="G30" s="319">
        <v>3</v>
      </c>
      <c r="H30" s="319">
        <v>2</v>
      </c>
      <c r="I30" s="319">
        <v>2</v>
      </c>
      <c r="J30" s="407">
        <v>1</v>
      </c>
      <c r="K30" s="319">
        <v>3</v>
      </c>
      <c r="L30" s="752">
        <v>1</v>
      </c>
      <c r="M30" s="319"/>
      <c r="N30" s="319">
        <v>2</v>
      </c>
      <c r="O30" s="319">
        <v>2</v>
      </c>
      <c r="P30" s="319"/>
      <c r="Q30" s="319">
        <v>2</v>
      </c>
      <c r="R30" s="319">
        <v>2</v>
      </c>
      <c r="S30" s="319"/>
      <c r="T30" s="319"/>
      <c r="U30" s="319">
        <v>1</v>
      </c>
      <c r="V30" s="319">
        <v>1</v>
      </c>
      <c r="W30" s="319"/>
      <c r="X30" s="319">
        <v>1</v>
      </c>
      <c r="Y30" s="319"/>
      <c r="Z30" s="319"/>
      <c r="AA30" s="319"/>
      <c r="AB30" s="319">
        <f t="shared" si="10"/>
        <v>29</v>
      </c>
      <c r="AC30" s="766" t="s">
        <v>682</v>
      </c>
      <c r="AD30" s="766" t="s">
        <v>688</v>
      </c>
    </row>
    <row r="31" spans="2:30" ht="24" customHeight="1" x14ac:dyDescent="0.5">
      <c r="B31" s="318">
        <v>25</v>
      </c>
      <c r="C31" s="360" t="s">
        <v>256</v>
      </c>
      <c r="D31" s="360">
        <v>33</v>
      </c>
      <c r="E31" s="319">
        <v>3</v>
      </c>
      <c r="F31" s="319">
        <v>3</v>
      </c>
      <c r="G31" s="319">
        <v>3</v>
      </c>
      <c r="H31" s="319">
        <v>2</v>
      </c>
      <c r="I31" s="319">
        <v>2</v>
      </c>
      <c r="J31" s="407">
        <v>1</v>
      </c>
      <c r="K31" s="319">
        <v>3</v>
      </c>
      <c r="L31" s="752">
        <v>1</v>
      </c>
      <c r="M31" s="319"/>
      <c r="N31" s="319"/>
      <c r="O31" s="319">
        <v>2</v>
      </c>
      <c r="P31" s="319">
        <v>2</v>
      </c>
      <c r="Q31" s="319">
        <v>2</v>
      </c>
      <c r="R31" s="319">
        <v>2</v>
      </c>
      <c r="S31" s="319"/>
      <c r="T31" s="319"/>
      <c r="U31" s="319">
        <v>1</v>
      </c>
      <c r="V31" s="319">
        <v>1</v>
      </c>
      <c r="W31" s="319"/>
      <c r="X31" s="319"/>
      <c r="Y31" s="319">
        <v>1</v>
      </c>
      <c r="Z31" s="319"/>
      <c r="AA31" s="319"/>
      <c r="AB31" s="319">
        <f t="shared" si="10"/>
        <v>29</v>
      </c>
      <c r="AC31" s="766" t="s">
        <v>683</v>
      </c>
      <c r="AD31" s="766" t="s">
        <v>690</v>
      </c>
    </row>
    <row r="32" spans="2:30" ht="24" customHeight="1" x14ac:dyDescent="0.5">
      <c r="B32" s="318">
        <v>26</v>
      </c>
      <c r="C32" s="360" t="s">
        <v>261</v>
      </c>
      <c r="D32" s="360">
        <v>33</v>
      </c>
      <c r="E32" s="319">
        <v>3</v>
      </c>
      <c r="F32" s="319">
        <v>3</v>
      </c>
      <c r="G32" s="319">
        <v>3</v>
      </c>
      <c r="H32" s="319">
        <v>2</v>
      </c>
      <c r="I32" s="319">
        <v>2</v>
      </c>
      <c r="J32" s="407">
        <v>1</v>
      </c>
      <c r="K32" s="319">
        <v>3</v>
      </c>
      <c r="L32" s="752">
        <v>1</v>
      </c>
      <c r="M32" s="319"/>
      <c r="N32" s="319"/>
      <c r="O32" s="319">
        <v>2</v>
      </c>
      <c r="P32" s="319">
        <v>2</v>
      </c>
      <c r="Q32" s="319">
        <v>2</v>
      </c>
      <c r="R32" s="319">
        <v>2</v>
      </c>
      <c r="S32" s="319"/>
      <c r="T32" s="319"/>
      <c r="U32" s="319">
        <v>1</v>
      </c>
      <c r="V32" s="319">
        <v>1</v>
      </c>
      <c r="W32" s="319"/>
      <c r="X32" s="319"/>
      <c r="Y32" s="319">
        <v>1</v>
      </c>
      <c r="Z32" s="319"/>
      <c r="AA32" s="319"/>
      <c r="AB32" s="319">
        <f t="shared" si="10"/>
        <v>29</v>
      </c>
      <c r="AC32" s="766" t="s">
        <v>683</v>
      </c>
      <c r="AD32" s="766" t="s">
        <v>690</v>
      </c>
    </row>
    <row r="33" spans="2:30" ht="24" customHeight="1" x14ac:dyDescent="0.45">
      <c r="B33" s="758" t="s">
        <v>639</v>
      </c>
      <c r="C33" s="759"/>
      <c r="D33" s="760"/>
      <c r="E33" s="761">
        <v>11</v>
      </c>
      <c r="F33" s="761">
        <v>11</v>
      </c>
      <c r="G33" s="761">
        <v>11</v>
      </c>
      <c r="H33" s="761">
        <v>11</v>
      </c>
      <c r="I33" s="761">
        <v>11</v>
      </c>
      <c r="J33" s="761">
        <v>11</v>
      </c>
      <c r="K33" s="761">
        <v>11</v>
      </c>
      <c r="L33" s="761"/>
      <c r="M33" s="761">
        <f>SUM(M22:M32)/2</f>
        <v>7</v>
      </c>
      <c r="N33" s="761">
        <f t="shared" ref="N33:T33" si="11">SUM(N22:N32)/2</f>
        <v>9</v>
      </c>
      <c r="O33" s="761">
        <f t="shared" si="11"/>
        <v>7</v>
      </c>
      <c r="P33" s="761">
        <f t="shared" si="11"/>
        <v>9</v>
      </c>
      <c r="Q33" s="761">
        <f t="shared" si="11"/>
        <v>8</v>
      </c>
      <c r="R33" s="761">
        <f t="shared" si="11"/>
        <v>4</v>
      </c>
      <c r="S33" s="761">
        <f t="shared" si="11"/>
        <v>0</v>
      </c>
      <c r="T33" s="761">
        <f t="shared" si="11"/>
        <v>0</v>
      </c>
      <c r="U33" s="761">
        <f>SUM(U22:U32)/1</f>
        <v>11</v>
      </c>
      <c r="V33" s="761">
        <f t="shared" ref="V33:AA33" si="12">SUM(V22:V32)/1</f>
        <v>11</v>
      </c>
      <c r="W33" s="761">
        <f t="shared" si="12"/>
        <v>3</v>
      </c>
      <c r="X33" s="761">
        <f t="shared" si="12"/>
        <v>6</v>
      </c>
      <c r="Y33" s="761">
        <f t="shared" si="12"/>
        <v>2</v>
      </c>
      <c r="Z33" s="761">
        <f t="shared" si="12"/>
        <v>0</v>
      </c>
      <c r="AA33" s="761">
        <f t="shared" si="12"/>
        <v>0</v>
      </c>
      <c r="AB33" s="761">
        <f t="shared" ref="AB33" si="13">SUM(AB22:AB32)/1</f>
        <v>319</v>
      </c>
      <c r="AC33" s="761">
        <f t="shared" ref="AC33" si="14">SUM(AC22:AC32)/1</f>
        <v>0</v>
      </c>
      <c r="AD33" s="761">
        <f t="shared" ref="AD33" si="15">SUM(AD22:AD32)/1</f>
        <v>0</v>
      </c>
    </row>
    <row r="34" spans="2:30" ht="24" customHeight="1" x14ac:dyDescent="0.45">
      <c r="B34" s="947" t="s">
        <v>672</v>
      </c>
      <c r="C34" s="948"/>
      <c r="D34" s="751">
        <f>SUM($D$22:$D$32)</f>
        <v>454</v>
      </c>
      <c r="E34" s="751">
        <f t="shared" ref="E34:L34" si="16">SUM($D$22:$D$32)</f>
        <v>454</v>
      </c>
      <c r="F34" s="751">
        <f t="shared" si="16"/>
        <v>454</v>
      </c>
      <c r="G34" s="751">
        <f t="shared" si="16"/>
        <v>454</v>
      </c>
      <c r="H34" s="751">
        <f t="shared" si="16"/>
        <v>454</v>
      </c>
      <c r="I34" s="751">
        <f t="shared" si="16"/>
        <v>454</v>
      </c>
      <c r="J34" s="751">
        <f t="shared" si="16"/>
        <v>454</v>
      </c>
      <c r="K34" s="751">
        <f t="shared" si="16"/>
        <v>454</v>
      </c>
      <c r="L34" s="751">
        <f t="shared" si="16"/>
        <v>454</v>
      </c>
      <c r="M34" s="751">
        <f t="shared" ref="M34:T34" si="17">SUMIF(M22:M32,"2",$D$22:$D$32)</f>
        <v>308</v>
      </c>
      <c r="N34" s="751">
        <f t="shared" si="17"/>
        <v>388</v>
      </c>
      <c r="O34" s="751">
        <f t="shared" si="17"/>
        <v>277</v>
      </c>
      <c r="P34" s="751">
        <f t="shared" si="17"/>
        <v>374</v>
      </c>
      <c r="Q34" s="751">
        <f t="shared" si="17"/>
        <v>323</v>
      </c>
      <c r="R34" s="751">
        <f t="shared" si="17"/>
        <v>146</v>
      </c>
      <c r="S34" s="751">
        <f t="shared" si="17"/>
        <v>0</v>
      </c>
      <c r="T34" s="751">
        <f t="shared" si="17"/>
        <v>0</v>
      </c>
      <c r="U34" s="751">
        <f>SUMIF(U22:U32,"1",$D$22:$D$32)</f>
        <v>454</v>
      </c>
      <c r="V34" s="751">
        <f t="shared" ref="V34:AD34" si="18">SUMIF(V22:V32,"1",$D$22:$D$32)</f>
        <v>454</v>
      </c>
      <c r="W34" s="751">
        <f t="shared" si="18"/>
        <v>131</v>
      </c>
      <c r="X34" s="751">
        <f t="shared" si="18"/>
        <v>257</v>
      </c>
      <c r="Y34" s="751">
        <f t="shared" si="18"/>
        <v>66</v>
      </c>
      <c r="Z34" s="751">
        <f t="shared" si="18"/>
        <v>0</v>
      </c>
      <c r="AA34" s="751">
        <f t="shared" si="18"/>
        <v>0</v>
      </c>
      <c r="AB34" s="751">
        <f t="shared" si="18"/>
        <v>0</v>
      </c>
      <c r="AC34" s="751">
        <f t="shared" si="18"/>
        <v>0</v>
      </c>
      <c r="AD34" s="751">
        <f t="shared" si="18"/>
        <v>0</v>
      </c>
    </row>
    <row r="35" spans="2:30" ht="24" customHeight="1" x14ac:dyDescent="0.5">
      <c r="B35" s="361">
        <v>27</v>
      </c>
      <c r="C35" s="362">
        <v>12.1</v>
      </c>
      <c r="D35" s="774">
        <v>41</v>
      </c>
      <c r="E35" s="774">
        <v>3</v>
      </c>
      <c r="F35" s="774">
        <v>3</v>
      </c>
      <c r="G35" s="774">
        <v>3</v>
      </c>
      <c r="H35" s="774">
        <v>2</v>
      </c>
      <c r="I35" s="774">
        <v>2</v>
      </c>
      <c r="J35" s="775">
        <v>1</v>
      </c>
      <c r="K35" s="774">
        <v>3</v>
      </c>
      <c r="L35" s="774">
        <v>1</v>
      </c>
      <c r="M35" s="774">
        <v>2</v>
      </c>
      <c r="N35" s="774">
        <v>2</v>
      </c>
      <c r="O35" s="774">
        <v>2</v>
      </c>
      <c r="P35" s="774">
        <v>2</v>
      </c>
      <c r="Q35" s="774"/>
      <c r="R35" s="774"/>
      <c r="S35" s="774"/>
      <c r="T35" s="774"/>
      <c r="U35" s="774">
        <v>1</v>
      </c>
      <c r="V35" s="774">
        <v>1</v>
      </c>
      <c r="W35" s="774">
        <v>1</v>
      </c>
      <c r="X35" s="774"/>
      <c r="Y35" s="774"/>
      <c r="Z35" s="774"/>
      <c r="AA35" s="774"/>
      <c r="AB35" s="774">
        <f t="shared" ref="AB35:AB46" si="19">SUM(E35:AA35)</f>
        <v>29</v>
      </c>
      <c r="AC35" s="773" t="s">
        <v>680</v>
      </c>
      <c r="AD35" s="773" t="s">
        <v>687</v>
      </c>
    </row>
    <row r="36" spans="2:30" ht="24" customHeight="1" x14ac:dyDescent="0.5">
      <c r="B36" s="361">
        <v>28</v>
      </c>
      <c r="C36" s="362">
        <v>12.2</v>
      </c>
      <c r="D36" s="774">
        <v>45</v>
      </c>
      <c r="E36" s="774">
        <v>3</v>
      </c>
      <c r="F36" s="774">
        <v>3</v>
      </c>
      <c r="G36" s="774">
        <v>3</v>
      </c>
      <c r="H36" s="774">
        <v>2</v>
      </c>
      <c r="I36" s="774">
        <v>2</v>
      </c>
      <c r="J36" s="775">
        <v>1</v>
      </c>
      <c r="K36" s="774">
        <v>3</v>
      </c>
      <c r="L36" s="774">
        <v>1</v>
      </c>
      <c r="M36" s="774">
        <v>2</v>
      </c>
      <c r="N36" s="774">
        <v>2</v>
      </c>
      <c r="O36" s="774">
        <v>2</v>
      </c>
      <c r="P36" s="774">
        <v>2</v>
      </c>
      <c r="Q36" s="774"/>
      <c r="R36" s="774"/>
      <c r="S36" s="774"/>
      <c r="T36" s="774"/>
      <c r="U36" s="774">
        <v>1</v>
      </c>
      <c r="V36" s="774">
        <v>1</v>
      </c>
      <c r="W36" s="774">
        <v>1</v>
      </c>
      <c r="X36" s="774"/>
      <c r="Y36" s="774"/>
      <c r="Z36" s="774"/>
      <c r="AA36" s="774"/>
      <c r="AB36" s="774">
        <f t="shared" si="19"/>
        <v>29</v>
      </c>
      <c r="AC36" s="773" t="s">
        <v>680</v>
      </c>
      <c r="AD36" s="773" t="s">
        <v>687</v>
      </c>
    </row>
    <row r="37" spans="2:30" ht="24" customHeight="1" x14ac:dyDescent="0.5">
      <c r="B37" s="361">
        <v>29</v>
      </c>
      <c r="C37" s="362">
        <v>12.3</v>
      </c>
      <c r="D37" s="774">
        <v>43</v>
      </c>
      <c r="E37" s="774">
        <v>3</v>
      </c>
      <c r="F37" s="774">
        <v>3</v>
      </c>
      <c r="G37" s="774">
        <v>3</v>
      </c>
      <c r="H37" s="774">
        <v>2</v>
      </c>
      <c r="I37" s="774">
        <v>2</v>
      </c>
      <c r="J37" s="775">
        <v>1</v>
      </c>
      <c r="K37" s="774">
        <v>3</v>
      </c>
      <c r="L37" s="774">
        <v>1</v>
      </c>
      <c r="M37" s="774">
        <v>2</v>
      </c>
      <c r="N37" s="774">
        <v>2</v>
      </c>
      <c r="O37" s="774">
        <v>2</v>
      </c>
      <c r="P37" s="774">
        <v>2</v>
      </c>
      <c r="Q37" s="774"/>
      <c r="R37" s="774"/>
      <c r="S37" s="774"/>
      <c r="T37" s="774"/>
      <c r="U37" s="774">
        <v>1</v>
      </c>
      <c r="V37" s="774">
        <v>1</v>
      </c>
      <c r="W37" s="774">
        <v>1</v>
      </c>
      <c r="X37" s="774"/>
      <c r="Y37" s="774"/>
      <c r="Z37" s="774"/>
      <c r="AA37" s="774"/>
      <c r="AB37" s="774">
        <f t="shared" si="19"/>
        <v>29</v>
      </c>
      <c r="AC37" s="773" t="s">
        <v>680</v>
      </c>
      <c r="AD37" s="773" t="s">
        <v>687</v>
      </c>
    </row>
    <row r="38" spans="2:30" ht="24" customHeight="1" x14ac:dyDescent="0.5">
      <c r="B38" s="361">
        <v>30</v>
      </c>
      <c r="C38" s="362">
        <v>12.4</v>
      </c>
      <c r="D38" s="774">
        <v>43</v>
      </c>
      <c r="E38" s="774">
        <v>3</v>
      </c>
      <c r="F38" s="774">
        <v>3</v>
      </c>
      <c r="G38" s="774">
        <v>3</v>
      </c>
      <c r="H38" s="774">
        <v>2</v>
      </c>
      <c r="I38" s="774">
        <v>2</v>
      </c>
      <c r="J38" s="775">
        <v>1</v>
      </c>
      <c r="K38" s="774">
        <v>3</v>
      </c>
      <c r="L38" s="774">
        <v>1</v>
      </c>
      <c r="M38" s="774">
        <v>2</v>
      </c>
      <c r="N38" s="774">
        <v>2</v>
      </c>
      <c r="O38" s="774"/>
      <c r="P38" s="774">
        <v>2</v>
      </c>
      <c r="Q38" s="774">
        <v>2</v>
      </c>
      <c r="R38" s="774"/>
      <c r="S38" s="774"/>
      <c r="T38" s="774"/>
      <c r="U38" s="774">
        <v>1</v>
      </c>
      <c r="V38" s="774">
        <v>1</v>
      </c>
      <c r="W38" s="774"/>
      <c r="X38" s="774">
        <v>1</v>
      </c>
      <c r="Y38" s="774"/>
      <c r="Z38" s="774"/>
      <c r="AA38" s="774"/>
      <c r="AB38" s="774">
        <f t="shared" si="19"/>
        <v>29</v>
      </c>
      <c r="AC38" s="773" t="s">
        <v>681</v>
      </c>
      <c r="AD38" s="773" t="s">
        <v>688</v>
      </c>
    </row>
    <row r="39" spans="2:30" ht="24" customHeight="1" x14ac:dyDescent="0.5">
      <c r="B39" s="361">
        <v>31</v>
      </c>
      <c r="C39" s="362">
        <v>12.5</v>
      </c>
      <c r="D39" s="774">
        <v>43</v>
      </c>
      <c r="E39" s="774">
        <v>3</v>
      </c>
      <c r="F39" s="774">
        <v>3</v>
      </c>
      <c r="G39" s="774">
        <v>3</v>
      </c>
      <c r="H39" s="774">
        <v>2</v>
      </c>
      <c r="I39" s="774">
        <v>2</v>
      </c>
      <c r="J39" s="775">
        <v>1</v>
      </c>
      <c r="K39" s="774">
        <v>3</v>
      </c>
      <c r="L39" s="774">
        <v>1</v>
      </c>
      <c r="M39" s="774">
        <v>2</v>
      </c>
      <c r="N39" s="774">
        <v>2</v>
      </c>
      <c r="O39" s="774"/>
      <c r="P39" s="774">
        <v>2</v>
      </c>
      <c r="Q39" s="774">
        <v>2</v>
      </c>
      <c r="R39" s="774"/>
      <c r="S39" s="774"/>
      <c r="T39" s="774"/>
      <c r="U39" s="774">
        <v>1</v>
      </c>
      <c r="V39" s="774">
        <v>1</v>
      </c>
      <c r="W39" s="774"/>
      <c r="X39" s="774">
        <v>1</v>
      </c>
      <c r="Y39" s="774"/>
      <c r="Z39" s="774"/>
      <c r="AA39" s="774"/>
      <c r="AB39" s="774">
        <f t="shared" si="19"/>
        <v>29</v>
      </c>
      <c r="AC39" s="773" t="s">
        <v>681</v>
      </c>
      <c r="AD39" s="773" t="s">
        <v>688</v>
      </c>
    </row>
    <row r="40" spans="2:30" ht="24" customHeight="1" x14ac:dyDescent="0.5">
      <c r="B40" s="361">
        <v>32</v>
      </c>
      <c r="C40" s="362">
        <v>12.6</v>
      </c>
      <c r="D40" s="774">
        <v>43</v>
      </c>
      <c r="E40" s="774">
        <v>3</v>
      </c>
      <c r="F40" s="774">
        <v>3</v>
      </c>
      <c r="G40" s="774">
        <v>3</v>
      </c>
      <c r="H40" s="774">
        <v>2</v>
      </c>
      <c r="I40" s="774">
        <v>2</v>
      </c>
      <c r="J40" s="775">
        <v>1</v>
      </c>
      <c r="K40" s="774">
        <v>3</v>
      </c>
      <c r="L40" s="774">
        <v>1</v>
      </c>
      <c r="M40" s="774">
        <v>2</v>
      </c>
      <c r="N40" s="774">
        <v>2</v>
      </c>
      <c r="O40" s="774"/>
      <c r="P40" s="774">
        <v>2</v>
      </c>
      <c r="Q40" s="774">
        <v>2</v>
      </c>
      <c r="R40" s="774"/>
      <c r="S40" s="774"/>
      <c r="T40" s="774"/>
      <c r="U40" s="774">
        <v>1</v>
      </c>
      <c r="V40" s="774">
        <v>1</v>
      </c>
      <c r="W40" s="774"/>
      <c r="X40" s="774">
        <v>1</v>
      </c>
      <c r="Y40" s="774"/>
      <c r="Z40" s="774"/>
      <c r="AA40" s="774"/>
      <c r="AB40" s="774">
        <f t="shared" si="19"/>
        <v>29</v>
      </c>
      <c r="AC40" s="773" t="s">
        <v>681</v>
      </c>
      <c r="AD40" s="773" t="s">
        <v>688</v>
      </c>
    </row>
    <row r="41" spans="2:30" ht="24" customHeight="1" x14ac:dyDescent="0.5">
      <c r="B41" s="361">
        <v>33</v>
      </c>
      <c r="C41" s="362">
        <v>12.7</v>
      </c>
      <c r="D41" s="774">
        <v>42</v>
      </c>
      <c r="E41" s="774">
        <v>3</v>
      </c>
      <c r="F41" s="774">
        <v>3</v>
      </c>
      <c r="G41" s="774">
        <v>3</v>
      </c>
      <c r="H41" s="774">
        <v>2</v>
      </c>
      <c r="I41" s="774">
        <v>2</v>
      </c>
      <c r="J41" s="775">
        <v>1</v>
      </c>
      <c r="K41" s="774">
        <v>3</v>
      </c>
      <c r="L41" s="774">
        <v>1</v>
      </c>
      <c r="M41" s="774"/>
      <c r="N41" s="774">
        <v>2</v>
      </c>
      <c r="O41" s="774"/>
      <c r="P41" s="774"/>
      <c r="Q41" s="774">
        <v>2</v>
      </c>
      <c r="R41" s="774">
        <v>2</v>
      </c>
      <c r="S41" s="774"/>
      <c r="T41" s="774">
        <v>2</v>
      </c>
      <c r="U41" s="774">
        <v>1</v>
      </c>
      <c r="V41" s="774">
        <v>1</v>
      </c>
      <c r="W41" s="774"/>
      <c r="X41" s="774"/>
      <c r="Y41" s="774"/>
      <c r="Z41" s="774"/>
      <c r="AA41" s="774">
        <v>1</v>
      </c>
      <c r="AB41" s="774">
        <f t="shared" si="19"/>
        <v>29</v>
      </c>
      <c r="AC41" s="773" t="s">
        <v>694</v>
      </c>
      <c r="AD41" s="773" t="s">
        <v>689</v>
      </c>
    </row>
    <row r="42" spans="2:30" ht="24" customHeight="1" x14ac:dyDescent="0.5">
      <c r="B42" s="361">
        <v>34</v>
      </c>
      <c r="C42" s="362">
        <v>12.8</v>
      </c>
      <c r="D42" s="774">
        <v>39</v>
      </c>
      <c r="E42" s="774">
        <v>3</v>
      </c>
      <c r="F42" s="774">
        <v>3</v>
      </c>
      <c r="G42" s="774">
        <v>3</v>
      </c>
      <c r="H42" s="774">
        <v>2</v>
      </c>
      <c r="I42" s="774">
        <v>2</v>
      </c>
      <c r="J42" s="775">
        <v>1</v>
      </c>
      <c r="K42" s="774">
        <v>3</v>
      </c>
      <c r="L42" s="774">
        <v>1</v>
      </c>
      <c r="M42" s="774">
        <v>2</v>
      </c>
      <c r="N42" s="774"/>
      <c r="O42" s="774"/>
      <c r="P42" s="774">
        <v>2</v>
      </c>
      <c r="Q42" s="774">
        <v>2</v>
      </c>
      <c r="R42" s="774">
        <v>2</v>
      </c>
      <c r="S42" s="774"/>
      <c r="T42" s="774"/>
      <c r="U42" s="774">
        <v>1</v>
      </c>
      <c r="V42" s="774">
        <v>1</v>
      </c>
      <c r="W42" s="774"/>
      <c r="X42" s="774"/>
      <c r="Y42" s="774"/>
      <c r="Z42" s="774">
        <v>1</v>
      </c>
      <c r="AA42" s="774"/>
      <c r="AB42" s="774">
        <f t="shared" si="19"/>
        <v>29</v>
      </c>
      <c r="AC42" s="773" t="s">
        <v>684</v>
      </c>
      <c r="AD42" s="773" t="s">
        <v>691</v>
      </c>
    </row>
    <row r="43" spans="2:30" ht="24" customHeight="1" x14ac:dyDescent="0.5">
      <c r="B43" s="361">
        <v>35</v>
      </c>
      <c r="C43" s="362">
        <v>12.9</v>
      </c>
      <c r="D43" s="774">
        <v>37</v>
      </c>
      <c r="E43" s="774">
        <v>3</v>
      </c>
      <c r="F43" s="774">
        <v>3</v>
      </c>
      <c r="G43" s="774">
        <v>3</v>
      </c>
      <c r="H43" s="774">
        <v>2</v>
      </c>
      <c r="I43" s="774">
        <v>2</v>
      </c>
      <c r="J43" s="775">
        <v>1</v>
      </c>
      <c r="K43" s="774">
        <v>3</v>
      </c>
      <c r="L43" s="774">
        <v>1</v>
      </c>
      <c r="M43" s="774">
        <v>2</v>
      </c>
      <c r="N43" s="774"/>
      <c r="O43" s="774"/>
      <c r="P43" s="774">
        <v>2</v>
      </c>
      <c r="Q43" s="774">
        <v>2</v>
      </c>
      <c r="R43" s="774">
        <v>2</v>
      </c>
      <c r="S43" s="774"/>
      <c r="T43" s="774"/>
      <c r="U43" s="774">
        <v>1</v>
      </c>
      <c r="V43" s="774">
        <v>1</v>
      </c>
      <c r="W43" s="774"/>
      <c r="X43" s="774"/>
      <c r="Y43" s="774"/>
      <c r="Z43" s="774">
        <v>1</v>
      </c>
      <c r="AA43" s="774"/>
      <c r="AB43" s="774">
        <f t="shared" si="19"/>
        <v>29</v>
      </c>
      <c r="AC43" s="773" t="s">
        <v>684</v>
      </c>
      <c r="AD43" s="773" t="s">
        <v>691</v>
      </c>
    </row>
    <row r="44" spans="2:30" ht="24" customHeight="1" x14ac:dyDescent="0.5">
      <c r="B44" s="361">
        <v>36</v>
      </c>
      <c r="C44" s="366" t="s">
        <v>257</v>
      </c>
      <c r="D44" s="774">
        <v>37</v>
      </c>
      <c r="E44" s="774">
        <v>3</v>
      </c>
      <c r="F44" s="774">
        <v>3</v>
      </c>
      <c r="G44" s="774">
        <v>3</v>
      </c>
      <c r="H44" s="774">
        <v>2</v>
      </c>
      <c r="I44" s="774">
        <v>2</v>
      </c>
      <c r="J44" s="775">
        <v>1</v>
      </c>
      <c r="K44" s="774">
        <v>3</v>
      </c>
      <c r="L44" s="774">
        <v>1</v>
      </c>
      <c r="M44" s="774">
        <v>2</v>
      </c>
      <c r="N44" s="774"/>
      <c r="O44" s="774"/>
      <c r="P44" s="774">
        <v>2</v>
      </c>
      <c r="Q44" s="774">
        <v>2</v>
      </c>
      <c r="R44" s="774">
        <v>2</v>
      </c>
      <c r="S44" s="774"/>
      <c r="T44" s="774"/>
      <c r="U44" s="774">
        <v>1</v>
      </c>
      <c r="V44" s="774">
        <v>1</v>
      </c>
      <c r="W44" s="774"/>
      <c r="X44" s="774"/>
      <c r="Y44" s="774"/>
      <c r="Z44" s="774">
        <v>1</v>
      </c>
      <c r="AA44" s="774"/>
      <c r="AB44" s="774">
        <f t="shared" si="19"/>
        <v>29</v>
      </c>
      <c r="AC44" s="773" t="s">
        <v>684</v>
      </c>
      <c r="AD44" s="773" t="s">
        <v>691</v>
      </c>
    </row>
    <row r="45" spans="2:30" ht="24" customHeight="1" x14ac:dyDescent="0.5">
      <c r="B45" s="361">
        <v>37</v>
      </c>
      <c r="C45" s="366" t="s">
        <v>262</v>
      </c>
      <c r="D45" s="774">
        <v>30</v>
      </c>
      <c r="E45" s="774">
        <v>3</v>
      </c>
      <c r="F45" s="774">
        <v>3</v>
      </c>
      <c r="G45" s="774">
        <v>3</v>
      </c>
      <c r="H45" s="774">
        <v>2</v>
      </c>
      <c r="I45" s="774">
        <v>2</v>
      </c>
      <c r="J45" s="775">
        <v>1</v>
      </c>
      <c r="K45" s="774">
        <v>3</v>
      </c>
      <c r="L45" s="774">
        <v>1</v>
      </c>
      <c r="M45" s="774"/>
      <c r="N45" s="774">
        <v>2</v>
      </c>
      <c r="O45" s="774">
        <v>2</v>
      </c>
      <c r="P45" s="774"/>
      <c r="Q45" s="774">
        <v>2</v>
      </c>
      <c r="R45" s="774"/>
      <c r="S45" s="774"/>
      <c r="T45" s="774">
        <v>2</v>
      </c>
      <c r="U45" s="774">
        <v>1</v>
      </c>
      <c r="V45" s="774">
        <v>1</v>
      </c>
      <c r="W45" s="774"/>
      <c r="X45" s="774"/>
      <c r="Y45" s="774">
        <v>1</v>
      </c>
      <c r="Z45" s="774"/>
      <c r="AA45" s="774"/>
      <c r="AB45" s="774">
        <f t="shared" si="19"/>
        <v>29</v>
      </c>
      <c r="AC45" s="773" t="s">
        <v>685</v>
      </c>
      <c r="AD45" s="773" t="s">
        <v>690</v>
      </c>
    </row>
    <row r="46" spans="2:30" ht="24" customHeight="1" x14ac:dyDescent="0.5">
      <c r="B46" s="361">
        <v>38</v>
      </c>
      <c r="C46" s="366" t="s">
        <v>265</v>
      </c>
      <c r="D46" s="776">
        <v>28</v>
      </c>
      <c r="E46" s="774">
        <v>3</v>
      </c>
      <c r="F46" s="774">
        <v>3</v>
      </c>
      <c r="G46" s="774">
        <v>3</v>
      </c>
      <c r="H46" s="774">
        <v>2</v>
      </c>
      <c r="I46" s="774">
        <v>2</v>
      </c>
      <c r="J46" s="775">
        <v>1</v>
      </c>
      <c r="K46" s="774">
        <v>3</v>
      </c>
      <c r="L46" s="774">
        <v>1</v>
      </c>
      <c r="M46" s="774"/>
      <c r="N46" s="774">
        <v>2</v>
      </c>
      <c r="O46" s="774">
        <v>2</v>
      </c>
      <c r="P46" s="774"/>
      <c r="Q46" s="774">
        <v>2</v>
      </c>
      <c r="R46" s="774"/>
      <c r="S46" s="774"/>
      <c r="T46" s="774">
        <v>2</v>
      </c>
      <c r="U46" s="774">
        <v>1</v>
      </c>
      <c r="V46" s="774">
        <v>1</v>
      </c>
      <c r="W46" s="774"/>
      <c r="X46" s="774"/>
      <c r="Y46" s="774">
        <v>1</v>
      </c>
      <c r="Z46" s="774"/>
      <c r="AA46" s="774"/>
      <c r="AB46" s="774">
        <f t="shared" si="19"/>
        <v>29</v>
      </c>
      <c r="AC46" s="773" t="s">
        <v>685</v>
      </c>
      <c r="AD46" s="773" t="s">
        <v>690</v>
      </c>
    </row>
    <row r="47" spans="2:30" ht="24" customHeight="1" x14ac:dyDescent="0.5">
      <c r="B47" s="762" t="s">
        <v>692</v>
      </c>
      <c r="C47" s="763"/>
      <c r="D47" s="764"/>
      <c r="E47" s="765">
        <v>12</v>
      </c>
      <c r="F47" s="765">
        <v>12</v>
      </c>
      <c r="G47" s="765">
        <v>12</v>
      </c>
      <c r="H47" s="765">
        <v>12</v>
      </c>
      <c r="I47" s="765">
        <v>12</v>
      </c>
      <c r="J47" s="765">
        <v>12</v>
      </c>
      <c r="K47" s="765">
        <v>12</v>
      </c>
      <c r="L47" s="765"/>
      <c r="M47" s="765">
        <f>SUM(M35:M46)/2</f>
        <v>9</v>
      </c>
      <c r="N47" s="765">
        <f t="shared" ref="N47:T47" si="20">SUM(N35:N46)/2</f>
        <v>9</v>
      </c>
      <c r="O47" s="765">
        <f t="shared" si="20"/>
        <v>5</v>
      </c>
      <c r="P47" s="765">
        <f t="shared" si="20"/>
        <v>9</v>
      </c>
      <c r="Q47" s="765">
        <f t="shared" si="20"/>
        <v>9</v>
      </c>
      <c r="R47" s="765">
        <f t="shared" si="20"/>
        <v>4</v>
      </c>
      <c r="S47" s="765">
        <f t="shared" si="20"/>
        <v>0</v>
      </c>
      <c r="T47" s="765">
        <f t="shared" si="20"/>
        <v>3</v>
      </c>
      <c r="U47" s="765">
        <f>SUM(U35:U46)/1</f>
        <v>12</v>
      </c>
      <c r="V47" s="765">
        <f t="shared" ref="V47:AA47" si="21">SUM(V35:V46)/1</f>
        <v>12</v>
      </c>
      <c r="W47" s="765">
        <f t="shared" si="21"/>
        <v>3</v>
      </c>
      <c r="X47" s="765">
        <f t="shared" si="21"/>
        <v>3</v>
      </c>
      <c r="Y47" s="765">
        <f t="shared" si="21"/>
        <v>2</v>
      </c>
      <c r="Z47" s="765">
        <f t="shared" si="21"/>
        <v>3</v>
      </c>
      <c r="AA47" s="765">
        <f t="shared" si="21"/>
        <v>1</v>
      </c>
      <c r="AB47" s="362"/>
      <c r="AC47" s="767"/>
      <c r="AD47" s="767"/>
    </row>
    <row r="48" spans="2:30" ht="24" customHeight="1" x14ac:dyDescent="0.5">
      <c r="B48" s="1043" t="s">
        <v>673</v>
      </c>
      <c r="C48" s="1044"/>
      <c r="D48" s="1045">
        <f>SUM($D$35:$D$46)</f>
        <v>471</v>
      </c>
      <c r="E48" s="1045">
        <f t="shared" ref="E48:L48" si="22">SUM($D$35:$D$46)</f>
        <v>471</v>
      </c>
      <c r="F48" s="1045">
        <f t="shared" si="22"/>
        <v>471</v>
      </c>
      <c r="G48" s="1045">
        <f t="shared" si="22"/>
        <v>471</v>
      </c>
      <c r="H48" s="1045">
        <f t="shared" si="22"/>
        <v>471</v>
      </c>
      <c r="I48" s="1045">
        <f t="shared" si="22"/>
        <v>471</v>
      </c>
      <c r="J48" s="1045">
        <f t="shared" si="22"/>
        <v>471</v>
      </c>
      <c r="K48" s="1045">
        <f t="shared" si="22"/>
        <v>471</v>
      </c>
      <c r="L48" s="1045">
        <f t="shared" si="22"/>
        <v>471</v>
      </c>
      <c r="M48" s="1045">
        <f t="shared" ref="M48:T48" si="23">SUMIF(M35:M46,"2",$D$35:$D$46)</f>
        <v>371</v>
      </c>
      <c r="N48" s="1045">
        <f t="shared" si="23"/>
        <v>358</v>
      </c>
      <c r="O48" s="1045">
        <f t="shared" si="23"/>
        <v>187</v>
      </c>
      <c r="P48" s="1045">
        <f t="shared" si="23"/>
        <v>371</v>
      </c>
      <c r="Q48" s="1045">
        <f t="shared" si="23"/>
        <v>342</v>
      </c>
      <c r="R48" s="1045">
        <f t="shared" si="23"/>
        <v>155</v>
      </c>
      <c r="S48" s="1045">
        <f t="shared" si="23"/>
        <v>0</v>
      </c>
      <c r="T48" s="1045">
        <f t="shared" si="23"/>
        <v>100</v>
      </c>
      <c r="U48" s="1045">
        <f>SUMIF(U35:U46,"1",$D$35:$D$46)</f>
        <v>471</v>
      </c>
      <c r="V48" s="1045">
        <f t="shared" ref="V48:AA48" si="24">SUMIF(V35:V46,"1",$D$35:$D$46)</f>
        <v>471</v>
      </c>
      <c r="W48" s="1045">
        <f t="shared" si="24"/>
        <v>129</v>
      </c>
      <c r="X48" s="1045">
        <f t="shared" si="24"/>
        <v>129</v>
      </c>
      <c r="Y48" s="1045">
        <f t="shared" si="24"/>
        <v>58</v>
      </c>
      <c r="Z48" s="1045">
        <f t="shared" si="24"/>
        <v>113</v>
      </c>
      <c r="AA48" s="1045">
        <f t="shared" si="24"/>
        <v>42</v>
      </c>
      <c r="AB48" s="1045"/>
      <c r="AC48" s="769"/>
      <c r="AD48" s="769"/>
    </row>
    <row r="49" spans="2:30" ht="24" customHeight="1" x14ac:dyDescent="0.5">
      <c r="B49" s="1046" t="s">
        <v>693</v>
      </c>
      <c r="C49" s="1047"/>
      <c r="D49" s="1045">
        <f>D21+D34+D48</f>
        <v>1610</v>
      </c>
      <c r="E49" s="1045">
        <f xml:space="preserve"> E20+E33+E47</f>
        <v>38</v>
      </c>
      <c r="F49" s="1045">
        <f t="shared" ref="F49:AA49" si="25" xml:space="preserve"> F20+F33+F47</f>
        <v>38</v>
      </c>
      <c r="G49" s="1045">
        <f t="shared" si="25"/>
        <v>38</v>
      </c>
      <c r="H49" s="1045">
        <f t="shared" si="25"/>
        <v>38</v>
      </c>
      <c r="I49" s="1045">
        <f t="shared" si="25"/>
        <v>38</v>
      </c>
      <c r="J49" s="1045">
        <f t="shared" si="25"/>
        <v>38</v>
      </c>
      <c r="K49" s="1045">
        <f t="shared" si="25"/>
        <v>38</v>
      </c>
      <c r="L49" s="1045">
        <f t="shared" si="25"/>
        <v>0</v>
      </c>
      <c r="M49" s="1045">
        <f t="shared" si="25"/>
        <v>29</v>
      </c>
      <c r="N49" s="1045">
        <f t="shared" si="25"/>
        <v>30</v>
      </c>
      <c r="O49" s="1045">
        <f t="shared" si="25"/>
        <v>20</v>
      </c>
      <c r="P49" s="1045">
        <f t="shared" si="25"/>
        <v>28</v>
      </c>
      <c r="Q49" s="1045">
        <f t="shared" si="25"/>
        <v>27</v>
      </c>
      <c r="R49" s="1045">
        <f t="shared" si="25"/>
        <v>13</v>
      </c>
      <c r="S49" s="1045">
        <f t="shared" si="25"/>
        <v>2</v>
      </c>
      <c r="T49" s="1045">
        <f t="shared" si="25"/>
        <v>3</v>
      </c>
      <c r="U49" s="1045">
        <f t="shared" si="25"/>
        <v>38</v>
      </c>
      <c r="V49" s="1045">
        <f t="shared" si="25"/>
        <v>38</v>
      </c>
      <c r="W49" s="1045">
        <f t="shared" si="25"/>
        <v>9</v>
      </c>
      <c r="X49" s="1045">
        <f t="shared" si="25"/>
        <v>13</v>
      </c>
      <c r="Y49" s="1045">
        <f t="shared" si="25"/>
        <v>6</v>
      </c>
      <c r="Z49" s="1045">
        <f t="shared" si="25"/>
        <v>6</v>
      </c>
      <c r="AA49" s="1045">
        <f t="shared" si="25"/>
        <v>4</v>
      </c>
      <c r="AB49" s="1045"/>
      <c r="AC49" s="769"/>
      <c r="AD49" s="769"/>
    </row>
    <row r="50" spans="2:30" ht="24" customHeight="1" thickBot="1" x14ac:dyDescent="0.55000000000000004">
      <c r="B50" s="1048" t="s">
        <v>372</v>
      </c>
      <c r="C50" s="1048"/>
      <c r="D50" s="1045"/>
      <c r="E50" s="1045">
        <f t="shared" ref="E50:AB50" si="26">SUM(E5:E46)</f>
        <v>1279</v>
      </c>
      <c r="F50" s="1045">
        <f t="shared" si="26"/>
        <v>1279</v>
      </c>
      <c r="G50" s="1045">
        <f t="shared" si="26"/>
        <v>1279</v>
      </c>
      <c r="H50" s="1045">
        <f t="shared" si="26"/>
        <v>1226</v>
      </c>
      <c r="I50" s="1045">
        <f t="shared" si="26"/>
        <v>1241</v>
      </c>
      <c r="J50" s="1045">
        <f t="shared" si="26"/>
        <v>1203</v>
      </c>
      <c r="K50" s="1045">
        <f t="shared" si="26"/>
        <v>1279</v>
      </c>
      <c r="L50" s="1045">
        <f t="shared" si="26"/>
        <v>1177</v>
      </c>
      <c r="M50" s="1045">
        <f t="shared" si="26"/>
        <v>981</v>
      </c>
      <c r="N50" s="1045">
        <f t="shared" si="26"/>
        <v>1019</v>
      </c>
      <c r="O50" s="1045">
        <f t="shared" si="26"/>
        <v>696</v>
      </c>
      <c r="P50" s="1045">
        <f t="shared" si="26"/>
        <v>909</v>
      </c>
      <c r="Q50" s="1045">
        <f t="shared" si="26"/>
        <v>851</v>
      </c>
      <c r="R50" s="1045">
        <f t="shared" si="26"/>
        <v>406</v>
      </c>
      <c r="S50" s="1045">
        <f t="shared" si="26"/>
        <v>96</v>
      </c>
      <c r="T50" s="1045">
        <f t="shared" si="26"/>
        <v>6</v>
      </c>
      <c r="U50" s="1045">
        <f t="shared" si="26"/>
        <v>1203</v>
      </c>
      <c r="V50" s="1045">
        <f t="shared" si="26"/>
        <v>1203</v>
      </c>
      <c r="W50" s="1045">
        <f t="shared" si="26"/>
        <v>283</v>
      </c>
      <c r="X50" s="1045">
        <f t="shared" si="26"/>
        <v>464</v>
      </c>
      <c r="Y50" s="1045">
        <f t="shared" si="26"/>
        <v>166</v>
      </c>
      <c r="Z50" s="1045">
        <f t="shared" si="26"/>
        <v>144</v>
      </c>
      <c r="AA50" s="1045">
        <f t="shared" si="26"/>
        <v>146</v>
      </c>
      <c r="AB50" s="1045">
        <f t="shared" si="26"/>
        <v>1826</v>
      </c>
      <c r="AC50" s="770"/>
      <c r="AD50" s="771"/>
    </row>
    <row r="51" spans="2:30" ht="27" customHeight="1" x14ac:dyDescent="0.5">
      <c r="B51" s="368"/>
      <c r="C51" s="369"/>
      <c r="D51" s="369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</row>
  </sheetData>
  <mergeCells count="7">
    <mergeCell ref="A1:AB1"/>
    <mergeCell ref="A2:AB2"/>
    <mergeCell ref="B50:C50"/>
    <mergeCell ref="B21:C21"/>
    <mergeCell ref="B34:C34"/>
    <mergeCell ref="B48:C48"/>
    <mergeCell ref="B4:C4"/>
  </mergeCells>
  <pageMargins left="0.7" right="0.7" top="0.75" bottom="0.75" header="0.3" footer="0.3"/>
  <pageSetup paperSize="9" scale="41" orientation="landscape" verticalDpi="0" r:id="rId1"/>
  <rowBreaks count="1" manualBreakCount="1">
    <brk id="50" max="16383" man="1"/>
  </rowBreaks>
  <colBreaks count="1" manualBreakCount="1">
    <brk id="30" max="5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2"/>
  <sheetViews>
    <sheetView workbookViewId="0"/>
  </sheetViews>
  <sheetFormatPr defaultRowHeight="12.75" x14ac:dyDescent="0.35"/>
  <cols>
    <col min="2" max="2" width="12.86328125" customWidth="1"/>
    <col min="3" max="3" width="6.73046875" style="39" customWidth="1"/>
    <col min="4" max="4" width="6.59765625" style="39" customWidth="1"/>
    <col min="5" max="5" width="8" customWidth="1"/>
    <col min="6" max="6" width="8.265625" customWidth="1"/>
    <col min="7" max="9" width="6.73046875" customWidth="1"/>
    <col min="10" max="10" width="10.1328125" customWidth="1"/>
    <col min="11" max="17" width="6.73046875" customWidth="1"/>
    <col min="18" max="18" width="7.73046875" customWidth="1"/>
    <col min="19" max="25" width="6.73046875" customWidth="1"/>
    <col min="26" max="26" width="7.59765625" customWidth="1"/>
    <col min="27" max="27" width="6.73046875" customWidth="1"/>
  </cols>
  <sheetData>
    <row r="1" spans="1:26" ht="16.899999999999999" x14ac:dyDescent="0.5">
      <c r="B1" s="973" t="s">
        <v>373</v>
      </c>
      <c r="C1" s="973"/>
      <c r="D1" s="973"/>
      <c r="E1" s="973"/>
      <c r="F1" s="973"/>
    </row>
    <row r="2" spans="1:26" ht="17.649999999999999" x14ac:dyDescent="0.5">
      <c r="B2" s="44"/>
      <c r="F2" s="962" t="s">
        <v>374</v>
      </c>
      <c r="G2" s="962"/>
      <c r="H2" s="962"/>
      <c r="I2" s="962"/>
      <c r="J2" s="962"/>
      <c r="K2" s="962"/>
      <c r="L2" s="962"/>
      <c r="M2" s="962"/>
      <c r="N2" s="962"/>
      <c r="O2" s="962"/>
      <c r="P2" s="962"/>
      <c r="Q2" s="962"/>
      <c r="R2" s="962"/>
      <c r="S2" s="962"/>
      <c r="T2" s="962"/>
      <c r="U2" s="962"/>
      <c r="V2" s="962"/>
      <c r="W2" s="962"/>
      <c r="X2" s="962"/>
      <c r="Y2" s="962"/>
      <c r="Z2" s="962"/>
    </row>
    <row r="3" spans="1:26" ht="17.649999999999999" x14ac:dyDescent="0.5">
      <c r="B3" s="44"/>
      <c r="F3" s="962" t="s">
        <v>375</v>
      </c>
      <c r="G3" s="962"/>
      <c r="H3" s="962"/>
      <c r="I3" s="962"/>
      <c r="J3" s="962"/>
      <c r="K3" s="962"/>
      <c r="L3" s="962"/>
      <c r="M3" s="962"/>
      <c r="N3" s="962"/>
      <c r="O3" s="962"/>
      <c r="P3" s="962"/>
      <c r="Q3" s="962"/>
      <c r="R3" s="962"/>
      <c r="S3" s="962"/>
      <c r="T3" s="962"/>
      <c r="U3" s="962"/>
      <c r="V3" s="962"/>
      <c r="W3" s="962"/>
      <c r="X3" s="962"/>
      <c r="Y3" s="962"/>
      <c r="Z3" s="962"/>
    </row>
    <row r="4" spans="1:26" ht="32.25" customHeight="1" x14ac:dyDescent="0.35">
      <c r="F4" s="974" t="s">
        <v>376</v>
      </c>
      <c r="G4" s="974"/>
      <c r="H4" s="974"/>
      <c r="I4" s="974"/>
      <c r="J4" s="974"/>
      <c r="K4" s="974"/>
      <c r="L4" s="974"/>
      <c r="M4" s="974"/>
      <c r="N4" s="974"/>
      <c r="O4" s="974"/>
      <c r="P4" s="974"/>
      <c r="Q4" s="974"/>
      <c r="R4" s="974"/>
      <c r="S4" s="974"/>
      <c r="T4" s="974"/>
      <c r="U4" s="974"/>
      <c r="V4" s="974"/>
      <c r="W4" s="974"/>
      <c r="X4" s="974"/>
      <c r="Y4" s="974"/>
      <c r="Z4" s="974"/>
    </row>
    <row r="5" spans="1:26" ht="17.25" x14ac:dyDescent="0.45">
      <c r="A5" s="975" t="s">
        <v>210</v>
      </c>
      <c r="B5" s="978" t="s">
        <v>377</v>
      </c>
      <c r="C5" s="981" t="s">
        <v>211</v>
      </c>
      <c r="D5" s="982"/>
      <c r="E5" s="982"/>
      <c r="F5" s="982"/>
      <c r="G5" s="982"/>
      <c r="H5" s="982"/>
      <c r="I5" s="982"/>
      <c r="J5" s="983"/>
      <c r="K5" s="981" t="s">
        <v>212</v>
      </c>
      <c r="L5" s="982"/>
      <c r="M5" s="982"/>
      <c r="N5" s="982"/>
      <c r="O5" s="982"/>
      <c r="P5" s="982"/>
      <c r="Q5" s="982"/>
      <c r="R5" s="983"/>
      <c r="S5" s="981" t="s">
        <v>213</v>
      </c>
      <c r="T5" s="982"/>
      <c r="U5" s="982"/>
      <c r="V5" s="982"/>
      <c r="W5" s="982"/>
      <c r="X5" s="982"/>
      <c r="Y5" s="982"/>
      <c r="Z5" s="983"/>
    </row>
    <row r="6" spans="1:26" ht="17.25" x14ac:dyDescent="0.45">
      <c r="A6" s="976"/>
      <c r="B6" s="979"/>
      <c r="C6" s="969" t="s">
        <v>279</v>
      </c>
      <c r="D6" s="970"/>
      <c r="E6" s="970"/>
      <c r="F6" s="965" t="s">
        <v>283</v>
      </c>
      <c r="G6" s="966"/>
      <c r="H6" s="966"/>
      <c r="I6" s="966"/>
      <c r="J6" s="967" t="s">
        <v>378</v>
      </c>
      <c r="K6" s="969" t="s">
        <v>279</v>
      </c>
      <c r="L6" s="970"/>
      <c r="M6" s="970"/>
      <c r="N6" s="965" t="s">
        <v>283</v>
      </c>
      <c r="O6" s="966"/>
      <c r="P6" s="966"/>
      <c r="Q6" s="966"/>
      <c r="R6" s="967" t="s">
        <v>378</v>
      </c>
      <c r="S6" s="969" t="s">
        <v>279</v>
      </c>
      <c r="T6" s="970"/>
      <c r="U6" s="970"/>
      <c r="V6" s="965" t="s">
        <v>283</v>
      </c>
      <c r="W6" s="966"/>
      <c r="X6" s="966"/>
      <c r="Y6" s="966"/>
      <c r="Z6" s="967" t="s">
        <v>378</v>
      </c>
    </row>
    <row r="7" spans="1:26" ht="17.25" x14ac:dyDescent="0.45">
      <c r="A7" s="977"/>
      <c r="B7" s="980"/>
      <c r="C7" s="46" t="s">
        <v>379</v>
      </c>
      <c r="D7" s="45" t="s">
        <v>380</v>
      </c>
      <c r="E7" s="45" t="s">
        <v>381</v>
      </c>
      <c r="F7" s="47" t="s">
        <v>379</v>
      </c>
      <c r="G7" s="57" t="s">
        <v>380</v>
      </c>
      <c r="H7" s="57" t="s">
        <v>382</v>
      </c>
      <c r="I7" s="57" t="s">
        <v>381</v>
      </c>
      <c r="J7" s="968"/>
      <c r="K7" s="46" t="s">
        <v>379</v>
      </c>
      <c r="L7" s="45" t="s">
        <v>380</v>
      </c>
      <c r="M7" s="45" t="s">
        <v>381</v>
      </c>
      <c r="N7" s="47" t="s">
        <v>379</v>
      </c>
      <c r="O7" s="57" t="s">
        <v>380</v>
      </c>
      <c r="P7" s="57" t="s">
        <v>382</v>
      </c>
      <c r="Q7" s="57" t="s">
        <v>381</v>
      </c>
      <c r="R7" s="968"/>
      <c r="S7" s="46" t="s">
        <v>379</v>
      </c>
      <c r="T7" s="45" t="s">
        <v>380</v>
      </c>
      <c r="U7" s="45" t="s">
        <v>381</v>
      </c>
      <c r="V7" s="47" t="s">
        <v>379</v>
      </c>
      <c r="W7" s="57" t="s">
        <v>380</v>
      </c>
      <c r="X7" s="57" t="s">
        <v>382</v>
      </c>
      <c r="Y7" s="57" t="s">
        <v>381</v>
      </c>
      <c r="Z7" s="968"/>
    </row>
    <row r="8" spans="1:26" ht="17.25" x14ac:dyDescent="0.45">
      <c r="A8" s="48">
        <v>1</v>
      </c>
      <c r="B8" s="64" t="s">
        <v>356</v>
      </c>
      <c r="C8" s="96">
        <v>3</v>
      </c>
      <c r="D8" s="54"/>
      <c r="E8" s="54">
        <v>12</v>
      </c>
      <c r="F8" s="54"/>
      <c r="G8" s="58">
        <v>1</v>
      </c>
      <c r="H8" s="94">
        <v>2</v>
      </c>
      <c r="I8" s="58">
        <v>12</v>
      </c>
      <c r="J8" s="55">
        <f>C8+D8+F8+G8+H8</f>
        <v>6</v>
      </c>
      <c r="K8" s="96">
        <v>4</v>
      </c>
      <c r="L8" s="54"/>
      <c r="M8" s="54">
        <v>10</v>
      </c>
      <c r="N8" s="54"/>
      <c r="O8" s="58">
        <v>1</v>
      </c>
      <c r="P8" s="94">
        <v>2</v>
      </c>
      <c r="Q8" s="58">
        <v>10</v>
      </c>
      <c r="R8" s="55">
        <f>K8+L8+N8+O8+P8</f>
        <v>7</v>
      </c>
      <c r="S8" s="50">
        <v>4</v>
      </c>
      <c r="T8" s="54"/>
      <c r="U8" s="54">
        <v>10</v>
      </c>
      <c r="V8" s="54"/>
      <c r="W8" s="58">
        <v>1</v>
      </c>
      <c r="X8" s="94">
        <v>2</v>
      </c>
      <c r="Y8" s="58">
        <v>10</v>
      </c>
      <c r="Z8" s="55">
        <f>S8+T8+V8+W8+X8</f>
        <v>7</v>
      </c>
    </row>
    <row r="9" spans="1:26" ht="17.25" x14ac:dyDescent="0.45">
      <c r="A9" s="49">
        <v>2</v>
      </c>
      <c r="B9" s="60" t="s">
        <v>383</v>
      </c>
      <c r="C9" s="46">
        <v>2</v>
      </c>
      <c r="D9" s="45"/>
      <c r="E9" s="54">
        <v>12</v>
      </c>
      <c r="F9" s="45"/>
      <c r="G9" s="56"/>
      <c r="H9" s="95"/>
      <c r="I9" s="56">
        <v>12</v>
      </c>
      <c r="J9" s="55">
        <f t="shared" ref="J9:J19" si="0">C9+D9+F9+G9+H9</f>
        <v>2</v>
      </c>
      <c r="K9" s="46">
        <v>2</v>
      </c>
      <c r="L9" s="45"/>
      <c r="M9" s="54">
        <v>10</v>
      </c>
      <c r="N9" s="45"/>
      <c r="O9" s="56">
        <v>1</v>
      </c>
      <c r="P9" s="95"/>
      <c r="Q9" s="56">
        <v>8</v>
      </c>
      <c r="R9" s="55">
        <f t="shared" ref="R9:R19" si="1">K9+L9+N9+O9+P9</f>
        <v>3</v>
      </c>
      <c r="S9" s="46">
        <v>2</v>
      </c>
      <c r="T9" s="102"/>
      <c r="U9" s="54">
        <v>10</v>
      </c>
      <c r="V9" s="45"/>
      <c r="W9" s="56">
        <v>1</v>
      </c>
      <c r="X9" s="99">
        <v>2</v>
      </c>
      <c r="Y9" s="56">
        <v>7</v>
      </c>
      <c r="Z9" s="55">
        <f t="shared" ref="Z9:Z19" si="2">S9+T9+V9+W9+X9</f>
        <v>5</v>
      </c>
    </row>
    <row r="10" spans="1:26" ht="17.25" x14ac:dyDescent="0.45">
      <c r="A10" s="49">
        <v>3</v>
      </c>
      <c r="B10" s="60" t="s">
        <v>360</v>
      </c>
      <c r="C10" s="46">
        <v>2</v>
      </c>
      <c r="D10" s="45"/>
      <c r="E10" s="54">
        <v>12</v>
      </c>
      <c r="F10" s="45"/>
      <c r="G10" s="56">
        <v>1</v>
      </c>
      <c r="H10" s="95"/>
      <c r="I10" s="58">
        <v>12</v>
      </c>
      <c r="J10" s="55">
        <f t="shared" si="0"/>
        <v>3</v>
      </c>
      <c r="K10" s="97">
        <v>1</v>
      </c>
      <c r="L10" s="45"/>
      <c r="M10" s="54">
        <v>10</v>
      </c>
      <c r="N10" s="98">
        <v>1</v>
      </c>
      <c r="O10" s="95"/>
      <c r="P10" s="95"/>
      <c r="Q10" s="56">
        <v>8</v>
      </c>
      <c r="R10" s="55">
        <f t="shared" si="1"/>
        <v>2</v>
      </c>
      <c r="S10" s="46">
        <v>2</v>
      </c>
      <c r="T10" s="102">
        <v>1</v>
      </c>
      <c r="U10" s="54">
        <v>10</v>
      </c>
      <c r="V10" s="45"/>
      <c r="W10" s="56"/>
      <c r="X10" s="99">
        <v>2</v>
      </c>
      <c r="Y10" s="56">
        <v>7</v>
      </c>
      <c r="Z10" s="55">
        <f t="shared" si="2"/>
        <v>5</v>
      </c>
    </row>
    <row r="11" spans="1:26" ht="17.25" x14ac:dyDescent="0.45">
      <c r="A11" s="49">
        <v>4</v>
      </c>
      <c r="B11" s="60" t="s">
        <v>290</v>
      </c>
      <c r="C11" s="97">
        <v>1</v>
      </c>
      <c r="D11" s="45"/>
      <c r="E11" s="54">
        <v>12</v>
      </c>
      <c r="F11" s="45"/>
      <c r="G11" s="56"/>
      <c r="H11" s="95"/>
      <c r="I11" s="56">
        <v>12</v>
      </c>
      <c r="J11" s="55">
        <f t="shared" si="0"/>
        <v>1</v>
      </c>
      <c r="K11" s="46">
        <v>2</v>
      </c>
      <c r="L11" s="45"/>
      <c r="M11" s="54">
        <v>10</v>
      </c>
      <c r="N11" s="45"/>
      <c r="O11" s="56"/>
      <c r="P11" s="95"/>
      <c r="Q11" s="56">
        <v>8</v>
      </c>
      <c r="R11" s="55">
        <f t="shared" si="1"/>
        <v>2</v>
      </c>
      <c r="S11" s="46">
        <v>2</v>
      </c>
      <c r="T11" s="45"/>
      <c r="U11" s="54">
        <v>10</v>
      </c>
      <c r="V11" s="45"/>
      <c r="W11" s="56"/>
      <c r="X11" s="99">
        <v>2</v>
      </c>
      <c r="Y11" s="56">
        <v>7</v>
      </c>
      <c r="Z11" s="55">
        <f t="shared" si="2"/>
        <v>4</v>
      </c>
    </row>
    <row r="12" spans="1:26" ht="17.25" x14ac:dyDescent="0.45">
      <c r="A12" s="49">
        <v>5</v>
      </c>
      <c r="B12" s="60" t="s">
        <v>384</v>
      </c>
      <c r="C12" s="97">
        <v>3</v>
      </c>
      <c r="D12" s="45"/>
      <c r="E12" s="54">
        <v>12</v>
      </c>
      <c r="F12" s="45"/>
      <c r="G12" s="56">
        <v>1</v>
      </c>
      <c r="H12" s="95">
        <v>2</v>
      </c>
      <c r="I12" s="58">
        <v>12</v>
      </c>
      <c r="J12" s="55">
        <f t="shared" si="0"/>
        <v>6</v>
      </c>
      <c r="K12" s="97">
        <v>4</v>
      </c>
      <c r="L12" s="45"/>
      <c r="M12" s="54">
        <v>10</v>
      </c>
      <c r="N12" s="45"/>
      <c r="O12" s="56">
        <v>1</v>
      </c>
      <c r="P12" s="95">
        <v>2</v>
      </c>
      <c r="Q12" s="56">
        <v>10</v>
      </c>
      <c r="R12" s="55">
        <f t="shared" si="1"/>
        <v>7</v>
      </c>
      <c r="S12" s="46">
        <v>3</v>
      </c>
      <c r="T12" s="45">
        <v>1</v>
      </c>
      <c r="U12" s="54">
        <v>10</v>
      </c>
      <c r="V12" s="45"/>
      <c r="W12" s="56"/>
      <c r="X12" s="95">
        <v>2</v>
      </c>
      <c r="Y12" s="56">
        <v>10</v>
      </c>
      <c r="Z12" s="55">
        <f t="shared" si="2"/>
        <v>6</v>
      </c>
    </row>
    <row r="13" spans="1:26" ht="17.25" x14ac:dyDescent="0.45">
      <c r="A13" s="49">
        <v>6</v>
      </c>
      <c r="B13" s="60" t="s">
        <v>51</v>
      </c>
      <c r="C13" s="46">
        <v>3</v>
      </c>
      <c r="D13" s="45"/>
      <c r="E13" s="54">
        <v>12</v>
      </c>
      <c r="F13" s="45"/>
      <c r="G13" s="56">
        <v>1</v>
      </c>
      <c r="H13" s="95">
        <v>1</v>
      </c>
      <c r="I13" s="56">
        <v>12</v>
      </c>
      <c r="J13" s="55">
        <f t="shared" si="0"/>
        <v>5</v>
      </c>
      <c r="K13" s="97">
        <v>3</v>
      </c>
      <c r="L13" s="98">
        <v>1</v>
      </c>
      <c r="M13" s="54">
        <v>10</v>
      </c>
      <c r="N13" s="45"/>
      <c r="O13" s="56"/>
      <c r="P13" s="95">
        <v>1</v>
      </c>
      <c r="Q13" s="56">
        <v>10</v>
      </c>
      <c r="R13" s="55">
        <f t="shared" si="1"/>
        <v>5</v>
      </c>
      <c r="S13" s="46">
        <v>3</v>
      </c>
      <c r="T13" s="45"/>
      <c r="U13" s="54">
        <v>10</v>
      </c>
      <c r="V13" s="45"/>
      <c r="W13" s="56">
        <v>1</v>
      </c>
      <c r="X13" s="95">
        <v>2</v>
      </c>
      <c r="Y13" s="56">
        <v>10</v>
      </c>
      <c r="Z13" s="55">
        <f t="shared" si="2"/>
        <v>6</v>
      </c>
    </row>
    <row r="14" spans="1:26" ht="17.25" x14ac:dyDescent="0.45">
      <c r="A14" s="49">
        <v>7</v>
      </c>
      <c r="B14" s="60" t="s">
        <v>385</v>
      </c>
      <c r="C14" s="46">
        <v>1</v>
      </c>
      <c r="D14" s="45"/>
      <c r="E14" s="54">
        <v>12</v>
      </c>
      <c r="F14" s="45"/>
      <c r="G14" s="56"/>
      <c r="H14" s="56"/>
      <c r="I14" s="58">
        <v>12</v>
      </c>
      <c r="J14" s="55">
        <f t="shared" si="0"/>
        <v>1</v>
      </c>
      <c r="K14" s="46">
        <v>1</v>
      </c>
      <c r="L14" s="45"/>
      <c r="M14" s="54">
        <v>10</v>
      </c>
      <c r="N14" s="45"/>
      <c r="O14" s="56"/>
      <c r="P14" s="56"/>
      <c r="Q14" s="56">
        <v>2</v>
      </c>
      <c r="R14" s="55">
        <f t="shared" si="1"/>
        <v>1</v>
      </c>
      <c r="S14" s="103">
        <v>2</v>
      </c>
      <c r="T14" s="45"/>
      <c r="U14" s="54">
        <v>10</v>
      </c>
      <c r="V14" s="45"/>
      <c r="W14" s="56"/>
      <c r="X14" s="99">
        <v>2</v>
      </c>
      <c r="Y14" s="56">
        <v>3</v>
      </c>
      <c r="Z14" s="55">
        <f t="shared" si="2"/>
        <v>4</v>
      </c>
    </row>
    <row r="15" spans="1:26" ht="17.25" x14ac:dyDescent="0.45">
      <c r="A15" s="49">
        <v>8</v>
      </c>
      <c r="B15" s="60" t="s">
        <v>361</v>
      </c>
      <c r="C15" s="46">
        <v>2</v>
      </c>
      <c r="D15" s="45"/>
      <c r="E15" s="54">
        <v>12</v>
      </c>
      <c r="F15" s="45"/>
      <c r="G15" s="56"/>
      <c r="H15" s="56"/>
      <c r="I15" s="56">
        <v>12</v>
      </c>
      <c r="J15" s="55">
        <f t="shared" si="0"/>
        <v>2</v>
      </c>
      <c r="K15" s="46">
        <v>1</v>
      </c>
      <c r="L15" s="45"/>
      <c r="M15" s="54">
        <v>10</v>
      </c>
      <c r="N15" s="45"/>
      <c r="O15" s="56"/>
      <c r="P15" s="56"/>
      <c r="Q15" s="56">
        <v>2</v>
      </c>
      <c r="R15" s="55">
        <f t="shared" si="1"/>
        <v>1</v>
      </c>
      <c r="S15" s="46">
        <v>1</v>
      </c>
      <c r="T15" s="45"/>
      <c r="U15" s="54">
        <v>10</v>
      </c>
      <c r="V15" s="45"/>
      <c r="W15" s="56"/>
      <c r="X15" s="99">
        <v>2</v>
      </c>
      <c r="Y15" s="56">
        <v>3</v>
      </c>
      <c r="Z15" s="55">
        <f t="shared" si="2"/>
        <v>3</v>
      </c>
    </row>
    <row r="16" spans="1:26" ht="17.25" x14ac:dyDescent="0.45">
      <c r="A16" s="49">
        <v>9</v>
      </c>
      <c r="B16" s="60" t="s">
        <v>386</v>
      </c>
      <c r="C16" s="46">
        <v>1</v>
      </c>
      <c r="D16" s="45"/>
      <c r="E16" s="54">
        <v>12</v>
      </c>
      <c r="F16" s="45"/>
      <c r="G16" s="56"/>
      <c r="H16" s="56"/>
      <c r="I16" s="58">
        <v>12</v>
      </c>
      <c r="J16" s="55">
        <f t="shared" si="0"/>
        <v>1</v>
      </c>
      <c r="K16" s="46">
        <v>1</v>
      </c>
      <c r="L16" s="45"/>
      <c r="M16" s="54">
        <v>10</v>
      </c>
      <c r="N16" s="45"/>
      <c r="O16" s="56"/>
      <c r="P16" s="56"/>
      <c r="Q16" s="56">
        <v>2</v>
      </c>
      <c r="R16" s="55">
        <f t="shared" si="1"/>
        <v>1</v>
      </c>
      <c r="S16" s="46">
        <v>1</v>
      </c>
      <c r="T16" s="45"/>
      <c r="U16" s="54">
        <v>10</v>
      </c>
      <c r="V16" s="45"/>
      <c r="W16" s="56"/>
      <c r="X16" s="99">
        <v>2</v>
      </c>
      <c r="Y16" s="56">
        <v>3</v>
      </c>
      <c r="Z16" s="55">
        <f t="shared" si="2"/>
        <v>3</v>
      </c>
    </row>
    <row r="17" spans="1:26" ht="17.25" x14ac:dyDescent="0.45">
      <c r="A17" s="49">
        <v>10</v>
      </c>
      <c r="B17" s="60" t="s">
        <v>387</v>
      </c>
      <c r="C17" s="46">
        <v>1</v>
      </c>
      <c r="D17" s="45"/>
      <c r="E17" s="54">
        <v>12</v>
      </c>
      <c r="F17" s="45"/>
      <c r="G17" s="56"/>
      <c r="H17" s="56"/>
      <c r="I17" s="56">
        <v>12</v>
      </c>
      <c r="J17" s="55">
        <f t="shared" si="0"/>
        <v>1</v>
      </c>
      <c r="K17" s="46"/>
      <c r="L17" s="45"/>
      <c r="M17" s="54">
        <v>10</v>
      </c>
      <c r="N17" s="45">
        <v>1</v>
      </c>
      <c r="O17" s="56"/>
      <c r="P17" s="56"/>
      <c r="Q17" s="56"/>
      <c r="R17" s="55">
        <f t="shared" si="1"/>
        <v>1</v>
      </c>
      <c r="S17" s="46">
        <v>1</v>
      </c>
      <c r="T17" s="45"/>
      <c r="U17" s="54">
        <v>10</v>
      </c>
      <c r="V17" s="45"/>
      <c r="W17" s="56"/>
      <c r="X17" s="56"/>
      <c r="Y17" s="56"/>
      <c r="Z17" s="55">
        <f t="shared" si="2"/>
        <v>1</v>
      </c>
    </row>
    <row r="18" spans="1:26" ht="17.25" x14ac:dyDescent="0.45">
      <c r="A18" s="49">
        <v>11</v>
      </c>
      <c r="B18" s="60" t="s">
        <v>39</v>
      </c>
      <c r="C18" s="46">
        <v>1</v>
      </c>
      <c r="D18" s="45"/>
      <c r="E18" s="54">
        <v>12</v>
      </c>
      <c r="F18" s="45">
        <v>1</v>
      </c>
      <c r="G18" s="56"/>
      <c r="H18" s="56"/>
      <c r="I18" s="58">
        <v>12</v>
      </c>
      <c r="J18" s="55">
        <f t="shared" si="0"/>
        <v>2</v>
      </c>
      <c r="K18" s="46">
        <v>1</v>
      </c>
      <c r="L18" s="45"/>
      <c r="M18" s="54"/>
      <c r="N18" s="45"/>
      <c r="O18" s="56"/>
      <c r="P18" s="56"/>
      <c r="Q18" s="56">
        <v>10</v>
      </c>
      <c r="R18" s="55">
        <f t="shared" si="1"/>
        <v>1</v>
      </c>
      <c r="S18" s="46"/>
      <c r="T18" s="45"/>
      <c r="U18" s="54">
        <v>10</v>
      </c>
      <c r="V18" s="98">
        <v>2</v>
      </c>
      <c r="W18" s="56"/>
      <c r="X18" s="56"/>
      <c r="Y18" s="56"/>
      <c r="Z18" s="55">
        <f t="shared" si="2"/>
        <v>2</v>
      </c>
    </row>
    <row r="19" spans="1:26" ht="17.25" x14ac:dyDescent="0.45">
      <c r="A19" s="49">
        <v>12</v>
      </c>
      <c r="B19" s="60" t="s">
        <v>388</v>
      </c>
      <c r="C19" s="46"/>
      <c r="D19" s="45"/>
      <c r="E19" s="54"/>
      <c r="F19" s="102">
        <v>2</v>
      </c>
      <c r="G19" s="56"/>
      <c r="H19" s="56"/>
      <c r="I19" s="56">
        <v>12</v>
      </c>
      <c r="J19" s="55">
        <f t="shared" si="0"/>
        <v>2</v>
      </c>
      <c r="K19" s="46"/>
      <c r="L19" s="45"/>
      <c r="M19" s="54"/>
      <c r="N19" s="102">
        <v>2</v>
      </c>
      <c r="O19" s="56"/>
      <c r="P19" s="56"/>
      <c r="Q19" s="56">
        <v>10</v>
      </c>
      <c r="R19" s="55">
        <f t="shared" si="1"/>
        <v>2</v>
      </c>
      <c r="S19" s="46"/>
      <c r="T19" s="45"/>
      <c r="U19" s="54"/>
      <c r="V19" s="102">
        <v>2</v>
      </c>
      <c r="W19" s="56"/>
      <c r="X19" s="56"/>
      <c r="Y19" s="56">
        <v>10</v>
      </c>
      <c r="Z19" s="55">
        <f t="shared" si="2"/>
        <v>2</v>
      </c>
    </row>
    <row r="20" spans="1:26" ht="17.25" x14ac:dyDescent="0.45">
      <c r="A20" s="51">
        <v>13</v>
      </c>
      <c r="B20" s="65" t="s">
        <v>389</v>
      </c>
      <c r="C20" s="52"/>
      <c r="D20" s="53"/>
      <c r="E20" s="54"/>
      <c r="F20" s="104">
        <v>1</v>
      </c>
      <c r="G20" s="59"/>
      <c r="H20" s="59"/>
      <c r="I20" s="58">
        <v>12</v>
      </c>
      <c r="J20" s="55">
        <f>C20+D20+F20+G20+H20</f>
        <v>1</v>
      </c>
      <c r="K20" s="52"/>
      <c r="L20" s="53"/>
      <c r="M20" s="54"/>
      <c r="N20" s="104">
        <v>1</v>
      </c>
      <c r="O20" s="59"/>
      <c r="P20" s="59"/>
      <c r="Q20" s="56">
        <v>10</v>
      </c>
      <c r="R20" s="55">
        <f>K20+L20+N20+O20+P20</f>
        <v>1</v>
      </c>
      <c r="S20" s="52"/>
      <c r="T20" s="53"/>
      <c r="U20" s="54"/>
      <c r="V20" s="104">
        <v>1</v>
      </c>
      <c r="W20" s="59"/>
      <c r="X20" s="59"/>
      <c r="Y20" s="59">
        <v>10</v>
      </c>
      <c r="Z20" s="55">
        <f>S20+T20+V20+W20+X20</f>
        <v>1</v>
      </c>
    </row>
    <row r="21" spans="1:26" ht="17.25" x14ac:dyDescent="0.45">
      <c r="A21" s="51">
        <v>14</v>
      </c>
      <c r="B21" s="65" t="s">
        <v>390</v>
      </c>
      <c r="C21" s="52">
        <v>2</v>
      </c>
      <c r="D21" s="53"/>
      <c r="E21" s="54">
        <v>12</v>
      </c>
      <c r="F21" s="53"/>
      <c r="G21" s="59"/>
      <c r="H21" s="59"/>
      <c r="I21" s="56">
        <v>12</v>
      </c>
      <c r="J21" s="55">
        <f>C21+D21+F21+G21+H21</f>
        <v>2</v>
      </c>
      <c r="K21" s="52">
        <v>2</v>
      </c>
      <c r="L21" s="53"/>
      <c r="M21" s="54"/>
      <c r="N21" s="53"/>
      <c r="O21" s="59"/>
      <c r="P21" s="59"/>
      <c r="Q21" s="56">
        <v>10</v>
      </c>
      <c r="R21" s="55">
        <f>K21+L21+N21+O21+P21</f>
        <v>2</v>
      </c>
      <c r="S21" s="52">
        <v>2</v>
      </c>
      <c r="T21" s="53"/>
      <c r="U21" s="54"/>
      <c r="V21" s="53"/>
      <c r="W21" s="59"/>
      <c r="X21" s="59"/>
      <c r="Y21" s="59">
        <v>10</v>
      </c>
      <c r="Z21" s="55">
        <f>S21+T21+V21+W21+X21</f>
        <v>2</v>
      </c>
    </row>
    <row r="22" spans="1:26" ht="18" customHeight="1" x14ac:dyDescent="0.45">
      <c r="A22" s="988" t="s">
        <v>40</v>
      </c>
      <c r="B22" s="989"/>
      <c r="C22" s="66">
        <f>SUM(C8:C21)</f>
        <v>22</v>
      </c>
      <c r="D22" s="67">
        <f>SUM(D8:D20)</f>
        <v>0</v>
      </c>
      <c r="E22" s="62"/>
      <c r="F22" s="62">
        <f>SUM(F8:F20)</f>
        <v>4</v>
      </c>
      <c r="G22" s="62">
        <f>SUM(G8:G20)</f>
        <v>4</v>
      </c>
      <c r="H22" s="62">
        <v>5</v>
      </c>
      <c r="I22" s="63"/>
      <c r="J22" s="984">
        <f>SUM(C23:I23)</f>
        <v>35</v>
      </c>
      <c r="K22" s="66">
        <f>SUM(K8:K21)</f>
        <v>22</v>
      </c>
      <c r="L22" s="67">
        <f>SUM(L8:L20)</f>
        <v>1</v>
      </c>
      <c r="M22" s="62"/>
      <c r="N22" s="62">
        <f>SUM(N8:N20)</f>
        <v>5</v>
      </c>
      <c r="O22" s="62">
        <f>SUM(O8:O20)</f>
        <v>3</v>
      </c>
      <c r="P22" s="62">
        <v>5</v>
      </c>
      <c r="Q22" s="63"/>
      <c r="R22" s="984">
        <f>SUM(K23:Q23)</f>
        <v>36</v>
      </c>
      <c r="S22" s="66">
        <f>SUM(S8:S21)</f>
        <v>23</v>
      </c>
      <c r="T22" s="67">
        <f>SUM(T8:T20)</f>
        <v>2</v>
      </c>
      <c r="U22" s="62"/>
      <c r="V22" s="62">
        <f>SUM(V8:V20)</f>
        <v>5</v>
      </c>
      <c r="W22" s="62">
        <f>SUM(W8:W20)</f>
        <v>3</v>
      </c>
      <c r="X22" s="62">
        <v>12</v>
      </c>
      <c r="Y22" s="63"/>
      <c r="Z22" s="984">
        <f>SUM(S23:Y23)</f>
        <v>45</v>
      </c>
    </row>
    <row r="23" spans="1:26" ht="27" customHeight="1" x14ac:dyDescent="0.45">
      <c r="A23" s="990"/>
      <c r="B23" s="991"/>
      <c r="C23" s="986">
        <f>SUM(C22:D22)</f>
        <v>22</v>
      </c>
      <c r="D23" s="987"/>
      <c r="E23" s="987"/>
      <c r="F23" s="987">
        <f>SUM(F22:I22)</f>
        <v>13</v>
      </c>
      <c r="G23" s="987"/>
      <c r="H23" s="987"/>
      <c r="I23" s="992"/>
      <c r="J23" s="985"/>
      <c r="K23" s="986">
        <f>SUM(K22:L22)</f>
        <v>23</v>
      </c>
      <c r="L23" s="987"/>
      <c r="M23" s="987"/>
      <c r="N23" s="987">
        <f>SUM(N22:P22)</f>
        <v>13</v>
      </c>
      <c r="O23" s="987"/>
      <c r="P23" s="987"/>
      <c r="Q23" s="992"/>
      <c r="R23" s="985"/>
      <c r="S23" s="986">
        <f>SUM(S22:T22)</f>
        <v>25</v>
      </c>
      <c r="T23" s="987"/>
      <c r="U23" s="987"/>
      <c r="V23" s="987">
        <f>SUM(V22:X22)</f>
        <v>20</v>
      </c>
      <c r="W23" s="987"/>
      <c r="X23" s="987"/>
      <c r="Y23" s="992"/>
      <c r="Z23" s="985"/>
    </row>
    <row r="25" spans="1:26" ht="30" customHeight="1" x14ac:dyDescent="0.5">
      <c r="A25" s="88"/>
      <c r="B25" s="89"/>
      <c r="C25" s="971" t="s">
        <v>391</v>
      </c>
      <c r="D25" s="971"/>
      <c r="E25" s="971"/>
      <c r="F25" s="971"/>
      <c r="G25" s="971" t="s">
        <v>392</v>
      </c>
      <c r="H25" s="971"/>
      <c r="I25" s="971"/>
      <c r="J25" s="971"/>
      <c r="K25" s="971" t="s">
        <v>393</v>
      </c>
      <c r="L25" s="971"/>
      <c r="M25" s="971"/>
      <c r="N25" s="971"/>
      <c r="O25" s="971"/>
      <c r="Q25" s="90"/>
      <c r="R25" s="90"/>
      <c r="S25" s="90"/>
      <c r="T25" s="90"/>
      <c r="U25" s="88"/>
      <c r="V25" s="87"/>
    </row>
    <row r="26" spans="1:26" ht="30" customHeight="1" x14ac:dyDescent="0.45">
      <c r="A26" s="951" t="s">
        <v>394</v>
      </c>
      <c r="B26" s="952"/>
      <c r="C26" s="957" t="s">
        <v>395</v>
      </c>
      <c r="D26" s="957"/>
      <c r="E26" s="957"/>
      <c r="F26" s="957"/>
      <c r="G26" s="957" t="s">
        <v>396</v>
      </c>
      <c r="H26" s="957"/>
      <c r="I26" s="957"/>
      <c r="J26" s="957"/>
      <c r="K26" s="957" t="s">
        <v>397</v>
      </c>
      <c r="L26" s="957"/>
      <c r="M26" s="957"/>
      <c r="N26" s="957"/>
      <c r="O26" s="957"/>
      <c r="Q26" s="91"/>
      <c r="R26" s="90"/>
      <c r="S26" s="90"/>
      <c r="T26" s="90"/>
      <c r="U26" s="88"/>
    </row>
    <row r="27" spans="1:26" ht="45" customHeight="1" x14ac:dyDescent="0.5">
      <c r="A27" s="953"/>
      <c r="B27" s="954"/>
      <c r="C27" s="960" t="s">
        <v>398</v>
      </c>
      <c r="D27" s="961"/>
      <c r="E27" s="961"/>
      <c r="F27" s="961"/>
      <c r="G27" s="960" t="s">
        <v>399</v>
      </c>
      <c r="H27" s="961"/>
      <c r="I27" s="961"/>
      <c r="J27" s="961"/>
      <c r="K27" s="963" t="s">
        <v>400</v>
      </c>
      <c r="L27" s="964"/>
      <c r="M27" s="964"/>
      <c r="N27" s="964"/>
      <c r="O27" s="964"/>
      <c r="Q27" s="87"/>
      <c r="R27" s="87"/>
      <c r="S27" s="87"/>
      <c r="T27" s="87"/>
    </row>
    <row r="28" spans="1:26" ht="23.25" customHeight="1" x14ac:dyDescent="0.5">
      <c r="A28" s="951" t="s">
        <v>401</v>
      </c>
      <c r="B28" s="952"/>
      <c r="C28" s="957" t="s">
        <v>402</v>
      </c>
      <c r="D28" s="957"/>
      <c r="E28" s="957"/>
      <c r="F28" s="957"/>
      <c r="G28" s="957" t="s">
        <v>402</v>
      </c>
      <c r="H28" s="957"/>
      <c r="I28" s="957"/>
      <c r="J28" s="957"/>
      <c r="K28" s="957" t="s">
        <v>403</v>
      </c>
      <c r="L28" s="957"/>
      <c r="M28" s="957"/>
      <c r="N28" s="957"/>
      <c r="O28" s="957"/>
      <c r="Q28" s="87"/>
      <c r="R28" s="87"/>
      <c r="S28" s="87"/>
      <c r="T28" s="87"/>
    </row>
    <row r="29" spans="1:26" ht="54.75" customHeight="1" x14ac:dyDescent="0.5">
      <c r="A29" s="955"/>
      <c r="B29" s="956"/>
      <c r="C29" s="958" t="s">
        <v>404</v>
      </c>
      <c r="D29" s="959"/>
      <c r="E29" s="959"/>
      <c r="F29" s="959"/>
      <c r="G29" s="958" t="s">
        <v>404</v>
      </c>
      <c r="H29" s="959"/>
      <c r="I29" s="959"/>
      <c r="J29" s="959"/>
      <c r="K29" s="958" t="s">
        <v>405</v>
      </c>
      <c r="L29" s="959"/>
      <c r="M29" s="959"/>
      <c r="N29" s="959"/>
      <c r="O29" s="959"/>
      <c r="Q29" s="87"/>
      <c r="R29" s="87"/>
      <c r="S29" s="87"/>
      <c r="T29" s="87"/>
    </row>
    <row r="30" spans="1:26" ht="24" customHeight="1" x14ac:dyDescent="0.35">
      <c r="A30" s="86"/>
      <c r="B30" s="86"/>
    </row>
    <row r="31" spans="1:26" ht="17.649999999999999" x14ac:dyDescent="0.5">
      <c r="S31" s="972" t="s">
        <v>406</v>
      </c>
      <c r="T31" s="972"/>
      <c r="U31" s="972"/>
      <c r="V31" s="972"/>
      <c r="W31" s="972"/>
      <c r="X31" s="972"/>
    </row>
    <row r="32" spans="1:26" ht="17.649999999999999" x14ac:dyDescent="0.5">
      <c r="S32" s="962" t="s">
        <v>194</v>
      </c>
      <c r="T32" s="962"/>
      <c r="U32" s="962"/>
      <c r="V32" s="962"/>
      <c r="W32" s="962"/>
      <c r="X32" s="962"/>
    </row>
  </sheetData>
  <mergeCells count="47">
    <mergeCell ref="Z22:Z23"/>
    <mergeCell ref="C23:E23"/>
    <mergeCell ref="S6:U6"/>
    <mergeCell ref="A22:B23"/>
    <mergeCell ref="J22:J23"/>
    <mergeCell ref="R22:R23"/>
    <mergeCell ref="S23:U23"/>
    <mergeCell ref="V23:Y23"/>
    <mergeCell ref="C6:E6"/>
    <mergeCell ref="F23:I23"/>
    <mergeCell ref="K23:M23"/>
    <mergeCell ref="N23:Q23"/>
    <mergeCell ref="B1:F1"/>
    <mergeCell ref="F2:Z2"/>
    <mergeCell ref="F3:Z3"/>
    <mergeCell ref="F4:Z4"/>
    <mergeCell ref="A5:A7"/>
    <mergeCell ref="B5:B7"/>
    <mergeCell ref="C5:J5"/>
    <mergeCell ref="K5:R5"/>
    <mergeCell ref="S5:Z5"/>
    <mergeCell ref="Z6:Z7"/>
    <mergeCell ref="S32:X32"/>
    <mergeCell ref="C29:F29"/>
    <mergeCell ref="G27:J27"/>
    <mergeCell ref="K27:O27"/>
    <mergeCell ref="V6:Y6"/>
    <mergeCell ref="J6:J7"/>
    <mergeCell ref="K6:M6"/>
    <mergeCell ref="N6:Q6"/>
    <mergeCell ref="R6:R7"/>
    <mergeCell ref="F6:I6"/>
    <mergeCell ref="C25:F25"/>
    <mergeCell ref="G25:J25"/>
    <mergeCell ref="K25:O25"/>
    <mergeCell ref="S31:X31"/>
    <mergeCell ref="C26:F26"/>
    <mergeCell ref="G26:J26"/>
    <mergeCell ref="A26:B27"/>
    <mergeCell ref="A28:B29"/>
    <mergeCell ref="C28:F28"/>
    <mergeCell ref="G28:J28"/>
    <mergeCell ref="K28:O28"/>
    <mergeCell ref="G29:J29"/>
    <mergeCell ref="K29:O29"/>
    <mergeCell ref="K26:O26"/>
    <mergeCell ref="C27:F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47"/>
  <sheetViews>
    <sheetView workbookViewId="0">
      <selection sqref="A1:J1"/>
    </sheetView>
  </sheetViews>
  <sheetFormatPr defaultRowHeight="12.75" x14ac:dyDescent="0.35"/>
  <cols>
    <col min="1" max="1" width="6.1328125" customWidth="1"/>
    <col min="2" max="2" width="9.86328125" customWidth="1"/>
    <col min="3" max="12" width="5.3984375" style="39" customWidth="1"/>
    <col min="13" max="13" width="5.3984375" customWidth="1"/>
    <col min="14" max="14" width="7.73046875" customWidth="1"/>
    <col min="15" max="15" width="6.1328125" customWidth="1"/>
    <col min="16" max="25" width="5.3984375" customWidth="1"/>
    <col min="26" max="26" width="6.1328125" customWidth="1"/>
    <col min="27" max="36" width="5.86328125" customWidth="1"/>
    <col min="37" max="37" width="6.73046875" customWidth="1"/>
    <col min="38" max="39" width="6.1328125" customWidth="1"/>
  </cols>
  <sheetData>
    <row r="1" spans="1:39" ht="16.899999999999999" x14ac:dyDescent="0.5">
      <c r="A1" s="973" t="s">
        <v>373</v>
      </c>
      <c r="B1" s="973"/>
      <c r="C1" s="973"/>
      <c r="D1" s="973"/>
      <c r="E1" s="973"/>
      <c r="F1" s="973"/>
      <c r="G1" s="973"/>
      <c r="H1" s="973"/>
      <c r="I1" s="973"/>
      <c r="J1" s="973"/>
      <c r="K1" s="38"/>
      <c r="L1" s="38"/>
      <c r="M1" s="38"/>
      <c r="N1" s="38"/>
      <c r="O1" s="38"/>
    </row>
    <row r="2" spans="1:39" ht="17.649999999999999" x14ac:dyDescent="0.5">
      <c r="B2" s="44"/>
      <c r="O2" s="302" t="s">
        <v>407</v>
      </c>
    </row>
    <row r="3" spans="1:39" x14ac:dyDescent="0.35">
      <c r="B3" s="44"/>
    </row>
    <row r="4" spans="1:39" ht="32.25" customHeight="1" x14ac:dyDescent="0.35">
      <c r="C4" s="281" t="s">
        <v>408</v>
      </c>
    </row>
    <row r="5" spans="1:39" ht="17.649999999999999" x14ac:dyDescent="0.5">
      <c r="A5" s="978" t="s">
        <v>210</v>
      </c>
      <c r="B5" s="978" t="s">
        <v>377</v>
      </c>
      <c r="C5" s="1007" t="s">
        <v>211</v>
      </c>
      <c r="D5" s="1008"/>
      <c r="E5" s="1008"/>
      <c r="F5" s="1008"/>
      <c r="G5" s="1008"/>
      <c r="H5" s="1008"/>
      <c r="I5" s="1008"/>
      <c r="J5" s="1008"/>
      <c r="K5" s="1008"/>
      <c r="L5" s="1008"/>
      <c r="M5" s="1008"/>
      <c r="N5" s="1008"/>
      <c r="O5" s="1009"/>
      <c r="P5" s="1007" t="s">
        <v>212</v>
      </c>
      <c r="Q5" s="1008"/>
      <c r="R5" s="1008"/>
      <c r="S5" s="1008"/>
      <c r="T5" s="1008"/>
      <c r="U5" s="1008"/>
      <c r="V5" s="1008"/>
      <c r="W5" s="1008"/>
      <c r="X5" s="1008"/>
      <c r="Y5" s="1008"/>
      <c r="Z5" s="1009"/>
      <c r="AA5" s="1007" t="s">
        <v>213</v>
      </c>
      <c r="AB5" s="1008"/>
      <c r="AC5" s="1008"/>
      <c r="AD5" s="1008"/>
      <c r="AE5" s="1008"/>
      <c r="AF5" s="1008"/>
      <c r="AG5" s="1008"/>
      <c r="AH5" s="1008"/>
      <c r="AI5" s="1008"/>
      <c r="AJ5" s="1008"/>
      <c r="AK5" s="1008"/>
      <c r="AL5" s="1009"/>
      <c r="AM5" s="1012" t="s">
        <v>409</v>
      </c>
    </row>
    <row r="6" spans="1:39" ht="17.649999999999999" x14ac:dyDescent="0.5">
      <c r="A6" s="980"/>
      <c r="B6" s="980"/>
      <c r="C6" s="282">
        <v>10.1</v>
      </c>
      <c r="D6" s="283">
        <v>10.199999999999999</v>
      </c>
      <c r="E6" s="282">
        <v>10.3</v>
      </c>
      <c r="F6" s="283">
        <v>10.4</v>
      </c>
      <c r="G6" s="282">
        <v>10.5</v>
      </c>
      <c r="H6" s="283">
        <v>10.6</v>
      </c>
      <c r="I6" s="282">
        <v>10.7</v>
      </c>
      <c r="J6" s="283">
        <v>10.8</v>
      </c>
      <c r="K6" s="282">
        <v>10.9</v>
      </c>
      <c r="L6" s="284" t="s">
        <v>410</v>
      </c>
      <c r="M6" s="282">
        <v>10.11</v>
      </c>
      <c r="N6" s="285">
        <v>10.119999999999999</v>
      </c>
      <c r="O6" s="286" t="s">
        <v>371</v>
      </c>
      <c r="P6" s="287">
        <v>11.1</v>
      </c>
      <c r="Q6" s="288">
        <v>11.2</v>
      </c>
      <c r="R6" s="287">
        <v>11.3</v>
      </c>
      <c r="S6" s="288">
        <v>11.4</v>
      </c>
      <c r="T6" s="287">
        <v>11.5</v>
      </c>
      <c r="U6" s="288">
        <v>11.6</v>
      </c>
      <c r="V6" s="287">
        <v>11.7</v>
      </c>
      <c r="W6" s="288">
        <v>11.8</v>
      </c>
      <c r="X6" s="287">
        <v>11.9</v>
      </c>
      <c r="Y6" s="288" t="s">
        <v>411</v>
      </c>
      <c r="Z6" s="289" t="s">
        <v>371</v>
      </c>
      <c r="AA6" s="290">
        <v>12.1</v>
      </c>
      <c r="AB6" s="291">
        <v>12.2</v>
      </c>
      <c r="AC6" s="290">
        <v>12.3</v>
      </c>
      <c r="AD6" s="291">
        <v>12.4</v>
      </c>
      <c r="AE6" s="290">
        <v>12.5</v>
      </c>
      <c r="AF6" s="291">
        <v>12.6</v>
      </c>
      <c r="AG6" s="290">
        <v>12.7</v>
      </c>
      <c r="AH6" s="291">
        <v>12.8</v>
      </c>
      <c r="AI6" s="290">
        <v>12.9</v>
      </c>
      <c r="AJ6" s="291" t="s">
        <v>412</v>
      </c>
      <c r="AK6" s="292">
        <v>12.11</v>
      </c>
      <c r="AL6" s="293" t="s">
        <v>371</v>
      </c>
      <c r="AM6" s="1013"/>
    </row>
    <row r="7" spans="1:39" ht="17.649999999999999" x14ac:dyDescent="0.5">
      <c r="A7" s="48">
        <v>1</v>
      </c>
      <c r="B7" s="153" t="s">
        <v>356</v>
      </c>
      <c r="C7" s="50">
        <v>3</v>
      </c>
      <c r="D7" s="54">
        <v>3</v>
      </c>
      <c r="E7" s="54">
        <v>3</v>
      </c>
      <c r="F7" s="54">
        <v>3</v>
      </c>
      <c r="G7" s="54">
        <v>3</v>
      </c>
      <c r="H7" s="54">
        <v>3</v>
      </c>
      <c r="I7" s="54">
        <v>3</v>
      </c>
      <c r="J7" s="54">
        <v>3</v>
      </c>
      <c r="K7" s="54">
        <v>3</v>
      </c>
      <c r="L7" s="54">
        <v>3</v>
      </c>
      <c r="M7" s="54">
        <v>3</v>
      </c>
      <c r="N7" s="116">
        <v>3</v>
      </c>
      <c r="O7" s="296">
        <f>SUM(C7:N7)</f>
        <v>36</v>
      </c>
      <c r="P7" s="50">
        <v>3</v>
      </c>
      <c r="Q7" s="54">
        <v>3</v>
      </c>
      <c r="R7" s="54">
        <v>3</v>
      </c>
      <c r="S7" s="54">
        <v>3</v>
      </c>
      <c r="T7" s="54">
        <v>3</v>
      </c>
      <c r="U7" s="54">
        <v>3</v>
      </c>
      <c r="V7" s="54">
        <v>3</v>
      </c>
      <c r="W7" s="54">
        <v>3</v>
      </c>
      <c r="X7" s="54">
        <v>3</v>
      </c>
      <c r="Y7" s="54">
        <v>3</v>
      </c>
      <c r="Z7" s="296">
        <f t="shared" ref="Z7:Z30" si="0">SUM(P7:Y7)</f>
        <v>30</v>
      </c>
      <c r="AA7" s="50">
        <v>3</v>
      </c>
      <c r="AB7" s="54">
        <v>3</v>
      </c>
      <c r="AC7" s="54">
        <v>3</v>
      </c>
      <c r="AD7" s="54">
        <v>3</v>
      </c>
      <c r="AE7" s="54">
        <v>3</v>
      </c>
      <c r="AF7" s="54">
        <v>3</v>
      </c>
      <c r="AG7" s="54">
        <v>3</v>
      </c>
      <c r="AH7" s="54">
        <v>3</v>
      </c>
      <c r="AI7" s="54">
        <v>3</v>
      </c>
      <c r="AJ7" s="54">
        <v>3</v>
      </c>
      <c r="AK7" s="58">
        <v>3</v>
      </c>
      <c r="AL7" s="300">
        <f>SUM(AA7:AK7)</f>
        <v>33</v>
      </c>
      <c r="AM7" s="294">
        <f>AL7+Z7+O7</f>
        <v>99</v>
      </c>
    </row>
    <row r="8" spans="1:39" ht="17.649999999999999" x14ac:dyDescent="0.5">
      <c r="A8" s="49">
        <v>2</v>
      </c>
      <c r="B8" s="154" t="s">
        <v>384</v>
      </c>
      <c r="C8" s="46">
        <v>3</v>
      </c>
      <c r="D8" s="45">
        <v>3</v>
      </c>
      <c r="E8" s="45">
        <v>3</v>
      </c>
      <c r="F8" s="45">
        <v>3</v>
      </c>
      <c r="G8" s="45">
        <v>3</v>
      </c>
      <c r="H8" s="45">
        <v>3</v>
      </c>
      <c r="I8" s="45">
        <v>3</v>
      </c>
      <c r="J8" s="45">
        <v>3</v>
      </c>
      <c r="K8" s="45">
        <v>3</v>
      </c>
      <c r="L8" s="45">
        <v>3</v>
      </c>
      <c r="M8" s="45">
        <v>3</v>
      </c>
      <c r="N8" s="116">
        <v>3</v>
      </c>
      <c r="O8" s="296">
        <f>SUM(C8:N8)</f>
        <v>36</v>
      </c>
      <c r="P8" s="46">
        <v>3</v>
      </c>
      <c r="Q8" s="45">
        <v>3</v>
      </c>
      <c r="R8" s="45">
        <v>3</v>
      </c>
      <c r="S8" s="45">
        <v>3</v>
      </c>
      <c r="T8" s="45">
        <v>3</v>
      </c>
      <c r="U8" s="45">
        <v>3</v>
      </c>
      <c r="V8" s="45">
        <v>3</v>
      </c>
      <c r="W8" s="45">
        <v>3</v>
      </c>
      <c r="X8" s="45">
        <v>3</v>
      </c>
      <c r="Y8" s="45">
        <v>3</v>
      </c>
      <c r="Z8" s="296">
        <f t="shared" si="0"/>
        <v>30</v>
      </c>
      <c r="AA8" s="46">
        <v>3</v>
      </c>
      <c r="AB8" s="45">
        <v>3</v>
      </c>
      <c r="AC8" s="45">
        <v>3</v>
      </c>
      <c r="AD8" s="45">
        <v>3</v>
      </c>
      <c r="AE8" s="45">
        <v>3</v>
      </c>
      <c r="AF8" s="45">
        <v>3</v>
      </c>
      <c r="AG8" s="45">
        <v>3</v>
      </c>
      <c r="AH8" s="45">
        <v>3</v>
      </c>
      <c r="AI8" s="45">
        <v>3</v>
      </c>
      <c r="AJ8" s="45">
        <v>3</v>
      </c>
      <c r="AK8" s="56">
        <v>3</v>
      </c>
      <c r="AL8" s="279">
        <f t="shared" ref="AL8:AL29" si="1">SUM(AA8:AK8)</f>
        <v>33</v>
      </c>
      <c r="AM8" s="294">
        <f t="shared" ref="AM8:AM40" si="2">AL8+Z8+O8</f>
        <v>99</v>
      </c>
    </row>
    <row r="9" spans="1:39" ht="17.649999999999999" x14ac:dyDescent="0.5">
      <c r="A9" s="49">
        <v>3</v>
      </c>
      <c r="B9" s="154" t="s">
        <v>51</v>
      </c>
      <c r="C9" s="46">
        <v>3</v>
      </c>
      <c r="D9" s="45">
        <v>3</v>
      </c>
      <c r="E9" s="45">
        <v>3</v>
      </c>
      <c r="F9" s="45">
        <v>3</v>
      </c>
      <c r="G9" s="45">
        <v>3</v>
      </c>
      <c r="H9" s="45">
        <v>3</v>
      </c>
      <c r="I9" s="45">
        <v>3</v>
      </c>
      <c r="J9" s="45">
        <v>3</v>
      </c>
      <c r="K9" s="45">
        <v>3</v>
      </c>
      <c r="L9" s="45">
        <v>3</v>
      </c>
      <c r="M9" s="45">
        <v>3</v>
      </c>
      <c r="N9" s="116">
        <v>3</v>
      </c>
      <c r="O9" s="296">
        <f>SUM(C9:N9)</f>
        <v>36</v>
      </c>
      <c r="P9" s="46">
        <v>3</v>
      </c>
      <c r="Q9" s="45">
        <v>3</v>
      </c>
      <c r="R9" s="45">
        <v>3</v>
      </c>
      <c r="S9" s="45">
        <v>3</v>
      </c>
      <c r="T9" s="45">
        <v>3</v>
      </c>
      <c r="U9" s="45">
        <v>3</v>
      </c>
      <c r="V9" s="45">
        <v>3</v>
      </c>
      <c r="W9" s="45">
        <v>3</v>
      </c>
      <c r="X9" s="45">
        <v>3</v>
      </c>
      <c r="Y9" s="45">
        <v>3</v>
      </c>
      <c r="Z9" s="296">
        <f t="shared" si="0"/>
        <v>30</v>
      </c>
      <c r="AA9" s="46">
        <v>3</v>
      </c>
      <c r="AB9" s="45">
        <v>3</v>
      </c>
      <c r="AC9" s="45">
        <v>3</v>
      </c>
      <c r="AD9" s="45">
        <v>3</v>
      </c>
      <c r="AE9" s="45">
        <v>3</v>
      </c>
      <c r="AF9" s="45">
        <v>3</v>
      </c>
      <c r="AG9" s="45">
        <v>3</v>
      </c>
      <c r="AH9" s="45">
        <v>3</v>
      </c>
      <c r="AI9" s="45">
        <v>3</v>
      </c>
      <c r="AJ9" s="45">
        <v>3</v>
      </c>
      <c r="AK9" s="56">
        <v>3</v>
      </c>
      <c r="AL9" s="279">
        <f t="shared" si="1"/>
        <v>33</v>
      </c>
      <c r="AM9" s="294">
        <f t="shared" si="2"/>
        <v>99</v>
      </c>
    </row>
    <row r="10" spans="1:39" ht="17.649999999999999" x14ac:dyDescent="0.5">
      <c r="A10" s="49">
        <v>4</v>
      </c>
      <c r="B10" s="154" t="s">
        <v>385</v>
      </c>
      <c r="C10" s="46">
        <v>2</v>
      </c>
      <c r="D10" s="45">
        <v>2</v>
      </c>
      <c r="E10" s="45">
        <v>2</v>
      </c>
      <c r="F10" s="45">
        <v>2</v>
      </c>
      <c r="G10" s="45">
        <v>2</v>
      </c>
      <c r="H10" s="45">
        <v>2</v>
      </c>
      <c r="I10" s="45">
        <v>2</v>
      </c>
      <c r="J10" s="45">
        <v>2</v>
      </c>
      <c r="K10" s="45">
        <v>2</v>
      </c>
      <c r="L10" s="45">
        <v>2</v>
      </c>
      <c r="M10" s="45">
        <v>2</v>
      </c>
      <c r="N10" s="116">
        <v>2</v>
      </c>
      <c r="O10" s="296">
        <f>SUM(C10:N10)</f>
        <v>24</v>
      </c>
      <c r="P10" s="46">
        <v>1</v>
      </c>
      <c r="Q10" s="45">
        <v>1</v>
      </c>
      <c r="R10" s="45">
        <v>1</v>
      </c>
      <c r="S10" s="45">
        <v>1</v>
      </c>
      <c r="T10" s="45">
        <v>1</v>
      </c>
      <c r="U10" s="45">
        <v>1</v>
      </c>
      <c r="V10" s="45">
        <v>1</v>
      </c>
      <c r="W10" s="45">
        <v>1</v>
      </c>
      <c r="X10" s="45">
        <v>1</v>
      </c>
      <c r="Y10" s="45">
        <v>1</v>
      </c>
      <c r="Z10" s="296">
        <f t="shared" si="0"/>
        <v>10</v>
      </c>
      <c r="AA10" s="46">
        <v>2</v>
      </c>
      <c r="AB10" s="45">
        <v>2</v>
      </c>
      <c r="AC10" s="45">
        <v>2</v>
      </c>
      <c r="AD10" s="45">
        <v>2</v>
      </c>
      <c r="AE10" s="45">
        <v>2</v>
      </c>
      <c r="AF10" s="45">
        <v>2</v>
      </c>
      <c r="AG10" s="45">
        <v>2</v>
      </c>
      <c r="AH10" s="45">
        <v>2</v>
      </c>
      <c r="AI10" s="45">
        <v>2</v>
      </c>
      <c r="AJ10" s="45">
        <v>2</v>
      </c>
      <c r="AK10" s="56">
        <v>2</v>
      </c>
      <c r="AL10" s="279">
        <f t="shared" si="1"/>
        <v>22</v>
      </c>
      <c r="AM10" s="294">
        <f t="shared" si="2"/>
        <v>56</v>
      </c>
    </row>
    <row r="11" spans="1:39" ht="17.649999999999999" x14ac:dyDescent="0.5">
      <c r="A11" s="48">
        <v>5</v>
      </c>
      <c r="B11" s="154" t="s">
        <v>10</v>
      </c>
      <c r="C11" s="46">
        <v>1</v>
      </c>
      <c r="D11" s="45">
        <v>1</v>
      </c>
      <c r="E11" s="45">
        <v>1</v>
      </c>
      <c r="F11" s="45">
        <v>1</v>
      </c>
      <c r="G11" s="45">
        <v>1</v>
      </c>
      <c r="H11" s="45">
        <v>1</v>
      </c>
      <c r="I11" s="45">
        <v>1</v>
      </c>
      <c r="J11" s="45">
        <v>1</v>
      </c>
      <c r="K11" s="45">
        <v>1</v>
      </c>
      <c r="L11" s="45">
        <v>1</v>
      </c>
      <c r="M11" s="45">
        <v>1</v>
      </c>
      <c r="N11" s="116">
        <v>1</v>
      </c>
      <c r="O11" s="296">
        <f>SUM(C11:N11)</f>
        <v>12</v>
      </c>
      <c r="P11" s="46">
        <v>1</v>
      </c>
      <c r="Q11" s="45">
        <v>1</v>
      </c>
      <c r="R11" s="45">
        <v>1</v>
      </c>
      <c r="S11" s="45">
        <v>1</v>
      </c>
      <c r="T11" s="45">
        <v>1</v>
      </c>
      <c r="U11" s="45">
        <v>1</v>
      </c>
      <c r="V11" s="45">
        <v>1</v>
      </c>
      <c r="W11" s="45">
        <v>1</v>
      </c>
      <c r="X11" s="45">
        <v>1</v>
      </c>
      <c r="Y11" s="45">
        <v>1</v>
      </c>
      <c r="Z11" s="296">
        <f t="shared" si="0"/>
        <v>10</v>
      </c>
      <c r="AA11" s="46">
        <v>1</v>
      </c>
      <c r="AB11" s="45">
        <v>1</v>
      </c>
      <c r="AC11" s="45">
        <v>1</v>
      </c>
      <c r="AD11" s="45">
        <v>1</v>
      </c>
      <c r="AE11" s="45">
        <v>1</v>
      </c>
      <c r="AF11" s="45">
        <v>1</v>
      </c>
      <c r="AG11" s="45">
        <v>1</v>
      </c>
      <c r="AH11" s="45">
        <v>1</v>
      </c>
      <c r="AI11" s="45">
        <v>1</v>
      </c>
      <c r="AJ11" s="45">
        <v>1</v>
      </c>
      <c r="AK11" s="56">
        <v>1</v>
      </c>
      <c r="AL11" s="279">
        <f t="shared" si="1"/>
        <v>11</v>
      </c>
      <c r="AM11" s="294">
        <f t="shared" si="2"/>
        <v>33</v>
      </c>
    </row>
    <row r="12" spans="1:39" ht="17.649999999999999" x14ac:dyDescent="0.5">
      <c r="A12" s="49">
        <v>6</v>
      </c>
      <c r="B12" s="154" t="s">
        <v>383</v>
      </c>
      <c r="C12" s="46">
        <v>2</v>
      </c>
      <c r="D12" s="45">
        <v>2</v>
      </c>
      <c r="E12" s="45">
        <v>2</v>
      </c>
      <c r="F12" s="45">
        <v>2</v>
      </c>
      <c r="G12" s="45">
        <v>2</v>
      </c>
      <c r="H12" s="45">
        <v>2</v>
      </c>
      <c r="I12" s="45"/>
      <c r="J12" s="45">
        <v>2</v>
      </c>
      <c r="K12" s="45">
        <v>2</v>
      </c>
      <c r="L12" s="45">
        <v>2</v>
      </c>
      <c r="M12" s="45"/>
      <c r="N12" s="116"/>
      <c r="O12" s="296">
        <f t="shared" ref="O12:O29" si="3">SUM(C12:M12)</f>
        <v>18</v>
      </c>
      <c r="P12" s="46">
        <v>2</v>
      </c>
      <c r="Q12" s="45">
        <v>2</v>
      </c>
      <c r="R12" s="45">
        <v>2</v>
      </c>
      <c r="S12" s="45">
        <v>2</v>
      </c>
      <c r="T12" s="45">
        <v>2</v>
      </c>
      <c r="U12" s="45">
        <v>2</v>
      </c>
      <c r="V12" s="45"/>
      <c r="W12" s="45">
        <v>2</v>
      </c>
      <c r="X12" s="45">
        <v>2</v>
      </c>
      <c r="Y12" s="45"/>
      <c r="Z12" s="296">
        <f t="shared" si="0"/>
        <v>16</v>
      </c>
      <c r="AA12" s="46">
        <v>2</v>
      </c>
      <c r="AB12" s="45">
        <v>2</v>
      </c>
      <c r="AC12" s="45">
        <v>2</v>
      </c>
      <c r="AD12" s="45">
        <v>2</v>
      </c>
      <c r="AE12" s="45">
        <v>2</v>
      </c>
      <c r="AF12" s="45">
        <v>2</v>
      </c>
      <c r="AG12" s="45"/>
      <c r="AH12" s="45"/>
      <c r="AI12" s="45"/>
      <c r="AJ12" s="45">
        <v>2</v>
      </c>
      <c r="AK12" s="56">
        <v>2</v>
      </c>
      <c r="AL12" s="279">
        <f t="shared" si="1"/>
        <v>16</v>
      </c>
      <c r="AM12" s="294">
        <f t="shared" si="2"/>
        <v>50</v>
      </c>
    </row>
    <row r="13" spans="1:39" ht="17.649999999999999" x14ac:dyDescent="0.5">
      <c r="A13" s="49">
        <v>7</v>
      </c>
      <c r="B13" s="154" t="s">
        <v>360</v>
      </c>
      <c r="C13" s="46">
        <v>2</v>
      </c>
      <c r="D13" s="45">
        <v>2</v>
      </c>
      <c r="E13" s="45">
        <v>2</v>
      </c>
      <c r="F13" s="45">
        <v>2</v>
      </c>
      <c r="G13" s="45">
        <v>2</v>
      </c>
      <c r="H13" s="45">
        <v>2</v>
      </c>
      <c r="I13" s="45">
        <v>2</v>
      </c>
      <c r="J13" s="45"/>
      <c r="K13" s="45"/>
      <c r="L13" s="45"/>
      <c r="M13" s="45">
        <v>2</v>
      </c>
      <c r="N13" s="116">
        <v>2</v>
      </c>
      <c r="O13" s="296">
        <f t="shared" si="3"/>
        <v>16</v>
      </c>
      <c r="P13" s="46">
        <v>2</v>
      </c>
      <c r="Q13" s="45">
        <v>2</v>
      </c>
      <c r="R13" s="45">
        <v>2</v>
      </c>
      <c r="S13" s="45">
        <v>2</v>
      </c>
      <c r="T13" s="45">
        <v>2</v>
      </c>
      <c r="U13" s="45">
        <v>2</v>
      </c>
      <c r="V13" s="45">
        <v>2</v>
      </c>
      <c r="W13" s="45"/>
      <c r="X13" s="45"/>
      <c r="Y13" s="45">
        <v>2</v>
      </c>
      <c r="Z13" s="296">
        <f t="shared" si="0"/>
        <v>16</v>
      </c>
      <c r="AA13" s="46">
        <v>2</v>
      </c>
      <c r="AB13" s="45">
        <v>2</v>
      </c>
      <c r="AC13" s="45">
        <v>2</v>
      </c>
      <c r="AD13" s="45">
        <v>2</v>
      </c>
      <c r="AE13" s="45">
        <v>2</v>
      </c>
      <c r="AF13" s="45">
        <v>2</v>
      </c>
      <c r="AG13" s="45">
        <v>2</v>
      </c>
      <c r="AH13" s="45">
        <v>2</v>
      </c>
      <c r="AI13" s="45">
        <v>2</v>
      </c>
      <c r="AJ13" s="45"/>
      <c r="AK13" s="56"/>
      <c r="AL13" s="279">
        <f t="shared" si="1"/>
        <v>18</v>
      </c>
      <c r="AM13" s="294">
        <f t="shared" si="2"/>
        <v>50</v>
      </c>
    </row>
    <row r="14" spans="1:39" ht="17.649999999999999" x14ac:dyDescent="0.5">
      <c r="A14" s="49">
        <v>8</v>
      </c>
      <c r="B14" s="154" t="s">
        <v>290</v>
      </c>
      <c r="C14" s="46">
        <v>2</v>
      </c>
      <c r="D14" s="45">
        <v>2</v>
      </c>
      <c r="E14" s="45">
        <v>2</v>
      </c>
      <c r="F14" s="45"/>
      <c r="G14" s="45"/>
      <c r="H14" s="45"/>
      <c r="I14" s="45"/>
      <c r="J14" s="45"/>
      <c r="K14" s="45"/>
      <c r="L14" s="45"/>
      <c r="M14" s="45">
        <v>2</v>
      </c>
      <c r="N14" s="116">
        <v>2</v>
      </c>
      <c r="O14" s="296">
        <f t="shared" si="3"/>
        <v>8</v>
      </c>
      <c r="P14" s="46">
        <v>2</v>
      </c>
      <c r="Q14" s="45">
        <v>2</v>
      </c>
      <c r="R14" s="45">
        <v>2</v>
      </c>
      <c r="S14" s="45"/>
      <c r="T14" s="45"/>
      <c r="U14" s="45"/>
      <c r="V14" s="45"/>
      <c r="W14" s="45"/>
      <c r="X14" s="45"/>
      <c r="Y14" s="45">
        <v>2</v>
      </c>
      <c r="Z14" s="296">
        <f t="shared" si="0"/>
        <v>8</v>
      </c>
      <c r="AA14" s="46">
        <v>2</v>
      </c>
      <c r="AB14" s="45">
        <v>2</v>
      </c>
      <c r="AC14" s="45">
        <v>2</v>
      </c>
      <c r="AD14" s="45">
        <v>2</v>
      </c>
      <c r="AE14" s="45"/>
      <c r="AF14" s="45"/>
      <c r="AG14" s="45"/>
      <c r="AH14" s="45"/>
      <c r="AI14" s="45"/>
      <c r="AJ14" s="45"/>
      <c r="AK14" s="56"/>
      <c r="AL14" s="279">
        <f t="shared" si="1"/>
        <v>8</v>
      </c>
      <c r="AM14" s="294">
        <f t="shared" si="2"/>
        <v>24</v>
      </c>
    </row>
    <row r="15" spans="1:39" ht="17.649999999999999" x14ac:dyDescent="0.5">
      <c r="A15" s="48">
        <v>9</v>
      </c>
      <c r="B15" s="154" t="s">
        <v>361</v>
      </c>
      <c r="C15" s="46"/>
      <c r="D15" s="45"/>
      <c r="E15" s="45"/>
      <c r="F15" s="45">
        <v>2</v>
      </c>
      <c r="G15" s="45">
        <v>2</v>
      </c>
      <c r="H15" s="45">
        <v>2</v>
      </c>
      <c r="I15" s="45">
        <v>2</v>
      </c>
      <c r="J15" s="45">
        <v>2</v>
      </c>
      <c r="K15" s="45">
        <v>2</v>
      </c>
      <c r="L15" s="45">
        <v>2</v>
      </c>
      <c r="M15" s="45">
        <v>2</v>
      </c>
      <c r="N15" s="116">
        <v>2</v>
      </c>
      <c r="O15" s="296">
        <f>SUM(C15:N15)</f>
        <v>18</v>
      </c>
      <c r="P15" s="46"/>
      <c r="Q15" s="45"/>
      <c r="R15" s="45"/>
      <c r="S15" s="45">
        <v>2</v>
      </c>
      <c r="T15" s="45">
        <v>2</v>
      </c>
      <c r="U15" s="45">
        <v>2</v>
      </c>
      <c r="V15" s="45">
        <v>2</v>
      </c>
      <c r="W15" s="45">
        <v>2</v>
      </c>
      <c r="X15" s="45">
        <v>2</v>
      </c>
      <c r="Y15" s="45">
        <v>2</v>
      </c>
      <c r="Z15" s="296">
        <f t="shared" si="0"/>
        <v>14</v>
      </c>
      <c r="AA15" s="46"/>
      <c r="AB15" s="45"/>
      <c r="AC15" s="45"/>
      <c r="AD15" s="45"/>
      <c r="AE15" s="45">
        <v>2</v>
      </c>
      <c r="AF15" s="45">
        <v>2</v>
      </c>
      <c r="AG15" s="45">
        <v>2</v>
      </c>
      <c r="AH15" s="45">
        <v>2</v>
      </c>
      <c r="AI15" s="45">
        <v>2</v>
      </c>
      <c r="AJ15" s="45">
        <v>2</v>
      </c>
      <c r="AK15" s="56">
        <v>2</v>
      </c>
      <c r="AL15" s="279">
        <f t="shared" si="1"/>
        <v>14</v>
      </c>
      <c r="AM15" s="294">
        <f t="shared" si="2"/>
        <v>46</v>
      </c>
    </row>
    <row r="16" spans="1:39" ht="17.649999999999999" x14ac:dyDescent="0.5">
      <c r="A16" s="49">
        <v>10</v>
      </c>
      <c r="B16" s="154" t="s">
        <v>386</v>
      </c>
      <c r="C16" s="46"/>
      <c r="D16" s="45"/>
      <c r="E16" s="45"/>
      <c r="F16" s="45"/>
      <c r="G16" s="45"/>
      <c r="H16" s="45"/>
      <c r="I16" s="45">
        <v>2</v>
      </c>
      <c r="J16" s="45">
        <v>2</v>
      </c>
      <c r="K16" s="45">
        <v>2</v>
      </c>
      <c r="L16" s="45">
        <v>2</v>
      </c>
      <c r="M16" s="45"/>
      <c r="N16" s="116"/>
      <c r="O16" s="296">
        <f t="shared" si="3"/>
        <v>8</v>
      </c>
      <c r="P16" s="46"/>
      <c r="Q16" s="45"/>
      <c r="R16" s="45"/>
      <c r="S16" s="45"/>
      <c r="T16" s="45"/>
      <c r="U16" s="45"/>
      <c r="V16" s="45">
        <v>2</v>
      </c>
      <c r="W16" s="45">
        <v>2</v>
      </c>
      <c r="X16" s="45">
        <v>2</v>
      </c>
      <c r="Y16" s="45"/>
      <c r="Z16" s="296">
        <f t="shared" si="0"/>
        <v>6</v>
      </c>
      <c r="AA16" s="46"/>
      <c r="AB16" s="45"/>
      <c r="AC16" s="45"/>
      <c r="AD16" s="45"/>
      <c r="AE16" s="45"/>
      <c r="AF16" s="45"/>
      <c r="AG16" s="45">
        <v>2</v>
      </c>
      <c r="AH16" s="45">
        <v>2</v>
      </c>
      <c r="AI16" s="45">
        <v>2</v>
      </c>
      <c r="AJ16" s="45">
        <v>2</v>
      </c>
      <c r="AK16" s="56">
        <v>2</v>
      </c>
      <c r="AL16" s="279">
        <f t="shared" si="1"/>
        <v>10</v>
      </c>
      <c r="AM16" s="294">
        <f t="shared" si="2"/>
        <v>24</v>
      </c>
    </row>
    <row r="17" spans="1:39" ht="17.649999999999999" x14ac:dyDescent="0.5">
      <c r="A17" s="49">
        <v>11</v>
      </c>
      <c r="B17" s="154" t="s">
        <v>363</v>
      </c>
      <c r="C17" s="46"/>
      <c r="D17" s="45"/>
      <c r="E17" s="45"/>
      <c r="F17" s="45"/>
      <c r="G17" s="45"/>
      <c r="H17" s="45"/>
      <c r="I17" s="45">
        <v>2</v>
      </c>
      <c r="J17" s="45"/>
      <c r="K17" s="45"/>
      <c r="L17" s="45"/>
      <c r="M17" s="45">
        <v>2</v>
      </c>
      <c r="N17" s="116">
        <v>2</v>
      </c>
      <c r="O17" s="296">
        <f>SUM(C17:H17)</f>
        <v>0</v>
      </c>
      <c r="P17" s="46"/>
      <c r="Q17" s="45"/>
      <c r="R17" s="45"/>
      <c r="S17" s="45"/>
      <c r="T17" s="45"/>
      <c r="U17" s="45"/>
      <c r="V17" s="45"/>
      <c r="W17" s="45"/>
      <c r="X17" s="45"/>
      <c r="Y17" s="45">
        <v>2</v>
      </c>
      <c r="Z17" s="296">
        <f t="shared" si="0"/>
        <v>2</v>
      </c>
      <c r="AA17" s="46"/>
      <c r="AB17" s="45"/>
      <c r="AC17" s="45"/>
      <c r="AD17" s="45"/>
      <c r="AE17" s="45"/>
      <c r="AF17" s="45"/>
      <c r="AG17" s="45"/>
      <c r="AH17" s="45"/>
      <c r="AI17" s="45"/>
      <c r="AJ17" s="45"/>
      <c r="AK17" s="56"/>
      <c r="AL17" s="279">
        <f t="shared" si="1"/>
        <v>0</v>
      </c>
      <c r="AM17" s="294">
        <f t="shared" si="2"/>
        <v>2</v>
      </c>
    </row>
    <row r="18" spans="1:39" ht="17.649999999999999" x14ac:dyDescent="0.5">
      <c r="A18" s="49">
        <v>12</v>
      </c>
      <c r="B18" s="154" t="s">
        <v>362</v>
      </c>
      <c r="C18" s="46"/>
      <c r="D18" s="45"/>
      <c r="E18" s="45"/>
      <c r="F18" s="45"/>
      <c r="G18" s="117"/>
      <c r="H18" s="117"/>
      <c r="I18" s="117"/>
      <c r="J18" s="117"/>
      <c r="K18" s="117"/>
      <c r="L18" s="117"/>
      <c r="M18" s="111"/>
      <c r="N18" s="111"/>
      <c r="O18" s="296">
        <f t="shared" si="3"/>
        <v>0</v>
      </c>
      <c r="P18" s="46"/>
      <c r="Q18" s="45"/>
      <c r="R18" s="45"/>
      <c r="S18" s="45"/>
      <c r="T18" s="117"/>
      <c r="U18" s="117"/>
      <c r="V18" s="45">
        <v>2</v>
      </c>
      <c r="W18" s="45"/>
      <c r="X18" s="45"/>
      <c r="Y18" s="45"/>
      <c r="Z18" s="296">
        <f t="shared" si="0"/>
        <v>2</v>
      </c>
      <c r="AA18" s="46"/>
      <c r="AB18" s="45"/>
      <c r="AC18" s="45"/>
      <c r="AD18" s="45"/>
      <c r="AE18" s="117"/>
      <c r="AF18" s="117"/>
      <c r="AG18" s="45">
        <v>2</v>
      </c>
      <c r="AH18" s="45">
        <v>2</v>
      </c>
      <c r="AI18" s="45">
        <v>2</v>
      </c>
      <c r="AJ18" s="45"/>
      <c r="AK18" s="56"/>
      <c r="AL18" s="279">
        <f t="shared" si="1"/>
        <v>6</v>
      </c>
      <c r="AM18" s="294">
        <f t="shared" si="2"/>
        <v>8</v>
      </c>
    </row>
    <row r="19" spans="1:39" ht="17.649999999999999" x14ac:dyDescent="0.5">
      <c r="A19" s="48">
        <v>13</v>
      </c>
      <c r="B19" s="154" t="s">
        <v>39</v>
      </c>
      <c r="C19" s="46">
        <v>2</v>
      </c>
      <c r="D19" s="45">
        <v>2</v>
      </c>
      <c r="E19" s="45">
        <v>2</v>
      </c>
      <c r="F19" s="45">
        <v>2</v>
      </c>
      <c r="G19" s="45">
        <v>2</v>
      </c>
      <c r="H19" s="45">
        <v>2</v>
      </c>
      <c r="I19" s="54"/>
      <c r="J19" s="54">
        <v>2</v>
      </c>
      <c r="K19" s="54">
        <v>2</v>
      </c>
      <c r="L19" s="54">
        <v>2</v>
      </c>
      <c r="M19" s="54"/>
      <c r="N19" s="116"/>
      <c r="O19" s="296">
        <f t="shared" si="3"/>
        <v>18</v>
      </c>
      <c r="P19" s="46">
        <v>2</v>
      </c>
      <c r="Q19" s="45">
        <v>2</v>
      </c>
      <c r="R19" s="45">
        <v>2</v>
      </c>
      <c r="S19" s="45">
        <v>2</v>
      </c>
      <c r="T19" s="45">
        <v>2</v>
      </c>
      <c r="U19" s="45">
        <v>2</v>
      </c>
      <c r="V19" s="45"/>
      <c r="W19" s="45">
        <v>2</v>
      </c>
      <c r="X19" s="45">
        <v>2</v>
      </c>
      <c r="Y19" s="45"/>
      <c r="Z19" s="296">
        <f t="shared" si="0"/>
        <v>16</v>
      </c>
      <c r="AA19" s="46">
        <v>2</v>
      </c>
      <c r="AB19" s="45">
        <v>2</v>
      </c>
      <c r="AC19" s="45">
        <v>2</v>
      </c>
      <c r="AD19" s="45">
        <v>2</v>
      </c>
      <c r="AE19" s="45">
        <v>2</v>
      </c>
      <c r="AF19" s="45">
        <v>2</v>
      </c>
      <c r="AG19" s="45"/>
      <c r="AH19" s="45"/>
      <c r="AI19" s="45"/>
      <c r="AJ19" s="45">
        <v>2</v>
      </c>
      <c r="AK19" s="56">
        <v>2</v>
      </c>
      <c r="AL19" s="279">
        <f t="shared" si="1"/>
        <v>16</v>
      </c>
      <c r="AM19" s="294">
        <f t="shared" si="2"/>
        <v>50</v>
      </c>
    </row>
    <row r="20" spans="1:39" ht="17.649999999999999" x14ac:dyDescent="0.5">
      <c r="A20" s="49">
        <v>14</v>
      </c>
      <c r="B20" s="154" t="s">
        <v>388</v>
      </c>
      <c r="C20" s="46">
        <v>2</v>
      </c>
      <c r="D20" s="45">
        <v>2</v>
      </c>
      <c r="E20" s="45">
        <v>2</v>
      </c>
      <c r="F20" s="45">
        <v>2</v>
      </c>
      <c r="G20" s="45">
        <v>2</v>
      </c>
      <c r="H20" s="45">
        <v>2</v>
      </c>
      <c r="I20" s="45">
        <v>2</v>
      </c>
      <c r="J20" s="45">
        <v>2</v>
      </c>
      <c r="K20" s="45">
        <v>2</v>
      </c>
      <c r="L20" s="45">
        <v>2</v>
      </c>
      <c r="M20" s="45">
        <v>2</v>
      </c>
      <c r="N20" s="116">
        <v>2</v>
      </c>
      <c r="O20" s="296">
        <f>SUM(C20:N20)</f>
        <v>24</v>
      </c>
      <c r="P20" s="46">
        <v>2</v>
      </c>
      <c r="Q20" s="45">
        <v>2</v>
      </c>
      <c r="R20" s="45">
        <v>2</v>
      </c>
      <c r="S20" s="45">
        <v>2</v>
      </c>
      <c r="T20" s="45">
        <v>2</v>
      </c>
      <c r="U20" s="45">
        <v>2</v>
      </c>
      <c r="V20" s="45">
        <v>2</v>
      </c>
      <c r="W20" s="45">
        <v>2</v>
      </c>
      <c r="X20" s="45">
        <v>2</v>
      </c>
      <c r="Y20" s="45">
        <v>2</v>
      </c>
      <c r="Z20" s="296">
        <f t="shared" si="0"/>
        <v>20</v>
      </c>
      <c r="AA20" s="46">
        <v>2</v>
      </c>
      <c r="AB20" s="45">
        <v>2</v>
      </c>
      <c r="AC20" s="45">
        <v>2</v>
      </c>
      <c r="AD20" s="45">
        <v>2</v>
      </c>
      <c r="AE20" s="45">
        <v>2</v>
      </c>
      <c r="AF20" s="45">
        <v>2</v>
      </c>
      <c r="AG20" s="45">
        <v>2</v>
      </c>
      <c r="AH20" s="45">
        <v>2</v>
      </c>
      <c r="AI20" s="45">
        <v>2</v>
      </c>
      <c r="AJ20" s="45">
        <v>2</v>
      </c>
      <c r="AK20" s="56">
        <v>2</v>
      </c>
      <c r="AL20" s="279">
        <f t="shared" si="1"/>
        <v>22</v>
      </c>
      <c r="AM20" s="294">
        <f t="shared" si="2"/>
        <v>66</v>
      </c>
    </row>
    <row r="21" spans="1:39" ht="17.649999999999999" x14ac:dyDescent="0.5">
      <c r="A21" s="49">
        <v>15</v>
      </c>
      <c r="B21" s="280" t="s">
        <v>389</v>
      </c>
      <c r="C21" s="46">
        <v>1</v>
      </c>
      <c r="D21" s="45">
        <v>1</v>
      </c>
      <c r="E21" s="45">
        <v>1</v>
      </c>
      <c r="F21" s="45">
        <v>1</v>
      </c>
      <c r="G21" s="45">
        <v>1</v>
      </c>
      <c r="H21" s="45">
        <v>1</v>
      </c>
      <c r="I21" s="45">
        <v>1</v>
      </c>
      <c r="J21" s="45">
        <v>1</v>
      </c>
      <c r="K21" s="45">
        <v>1</v>
      </c>
      <c r="L21" s="45">
        <v>1</v>
      </c>
      <c r="M21" s="45">
        <v>1</v>
      </c>
      <c r="N21" s="116">
        <v>1</v>
      </c>
      <c r="O21" s="296">
        <f>SUM(C21:N21)</f>
        <v>12</v>
      </c>
      <c r="P21" s="46">
        <v>1</v>
      </c>
      <c r="Q21" s="45">
        <v>1</v>
      </c>
      <c r="R21" s="45">
        <v>1</v>
      </c>
      <c r="S21" s="45">
        <v>1</v>
      </c>
      <c r="T21" s="45">
        <v>1</v>
      </c>
      <c r="U21" s="45">
        <v>1</v>
      </c>
      <c r="V21" s="45">
        <v>1</v>
      </c>
      <c r="W21" s="45">
        <v>1</v>
      </c>
      <c r="X21" s="45">
        <v>1</v>
      </c>
      <c r="Y21" s="45">
        <v>1</v>
      </c>
      <c r="Z21" s="296">
        <f t="shared" si="0"/>
        <v>10</v>
      </c>
      <c r="AA21" s="46">
        <v>1</v>
      </c>
      <c r="AB21" s="45">
        <v>1</v>
      </c>
      <c r="AC21" s="45">
        <v>1</v>
      </c>
      <c r="AD21" s="45">
        <v>1</v>
      </c>
      <c r="AE21" s="45">
        <v>1</v>
      </c>
      <c r="AF21" s="45">
        <v>1</v>
      </c>
      <c r="AG21" s="45">
        <v>1</v>
      </c>
      <c r="AH21" s="45">
        <v>1</v>
      </c>
      <c r="AI21" s="45">
        <v>1</v>
      </c>
      <c r="AJ21" s="45">
        <v>1</v>
      </c>
      <c r="AK21" s="56">
        <v>1</v>
      </c>
      <c r="AL21" s="279">
        <f t="shared" si="1"/>
        <v>11</v>
      </c>
      <c r="AM21" s="294">
        <f t="shared" si="2"/>
        <v>33</v>
      </c>
    </row>
    <row r="22" spans="1:39" ht="17.649999999999999" x14ac:dyDescent="0.5">
      <c r="A22" s="49">
        <v>16</v>
      </c>
      <c r="B22" s="280" t="s">
        <v>413</v>
      </c>
      <c r="C22" s="46">
        <v>3</v>
      </c>
      <c r="D22" s="45">
        <v>3</v>
      </c>
      <c r="E22" s="45">
        <v>3</v>
      </c>
      <c r="F22" s="45">
        <v>3</v>
      </c>
      <c r="G22" s="45">
        <v>3</v>
      </c>
      <c r="H22" s="45">
        <v>3</v>
      </c>
      <c r="I22" s="45">
        <v>3</v>
      </c>
      <c r="J22" s="45">
        <v>3</v>
      </c>
      <c r="K22" s="45">
        <v>3</v>
      </c>
      <c r="L22" s="45">
        <v>3</v>
      </c>
      <c r="M22" s="45">
        <v>3</v>
      </c>
      <c r="N22" s="116">
        <v>3</v>
      </c>
      <c r="O22" s="296">
        <f>SUM(C22:N22)</f>
        <v>36</v>
      </c>
      <c r="P22" s="46">
        <v>3</v>
      </c>
      <c r="Q22" s="45">
        <v>3</v>
      </c>
      <c r="R22" s="45">
        <v>3</v>
      </c>
      <c r="S22" s="45">
        <v>3</v>
      </c>
      <c r="T22" s="45">
        <v>3</v>
      </c>
      <c r="U22" s="45">
        <v>3</v>
      </c>
      <c r="V22" s="45">
        <v>3</v>
      </c>
      <c r="W22" s="45">
        <v>3</v>
      </c>
      <c r="X22" s="45">
        <v>3</v>
      </c>
      <c r="Y22" s="45">
        <v>3</v>
      </c>
      <c r="Z22" s="296">
        <f t="shared" si="0"/>
        <v>30</v>
      </c>
      <c r="AA22" s="46">
        <v>3</v>
      </c>
      <c r="AB22" s="45">
        <v>3</v>
      </c>
      <c r="AC22" s="45">
        <v>3</v>
      </c>
      <c r="AD22" s="45">
        <v>3</v>
      </c>
      <c r="AE22" s="45">
        <v>3</v>
      </c>
      <c r="AF22" s="45">
        <v>3</v>
      </c>
      <c r="AG22" s="45">
        <v>3</v>
      </c>
      <c r="AH22" s="45">
        <v>3</v>
      </c>
      <c r="AI22" s="45">
        <v>3</v>
      </c>
      <c r="AJ22" s="45">
        <v>3</v>
      </c>
      <c r="AK22" s="56">
        <v>3</v>
      </c>
      <c r="AL22" s="279">
        <f t="shared" si="1"/>
        <v>33</v>
      </c>
      <c r="AM22" s="294">
        <f t="shared" si="2"/>
        <v>99</v>
      </c>
    </row>
    <row r="23" spans="1:39" ht="17.649999999999999" x14ac:dyDescent="0.5">
      <c r="A23" s="48">
        <v>17</v>
      </c>
      <c r="B23" s="280" t="s">
        <v>414</v>
      </c>
      <c r="C23" s="46">
        <v>1</v>
      </c>
      <c r="D23" s="45">
        <v>1</v>
      </c>
      <c r="E23" s="45">
        <v>1</v>
      </c>
      <c r="F23" s="45">
        <v>1</v>
      </c>
      <c r="G23" s="45">
        <v>1</v>
      </c>
      <c r="H23" s="45">
        <v>1</v>
      </c>
      <c r="I23" s="45">
        <v>1</v>
      </c>
      <c r="J23" s="45">
        <v>1</v>
      </c>
      <c r="K23" s="45">
        <v>1</v>
      </c>
      <c r="L23" s="45">
        <v>1</v>
      </c>
      <c r="M23" s="45">
        <v>1</v>
      </c>
      <c r="N23" s="116">
        <v>1</v>
      </c>
      <c r="O23" s="296">
        <f>SUM(C23:N23)</f>
        <v>12</v>
      </c>
      <c r="P23" s="46">
        <v>1</v>
      </c>
      <c r="Q23" s="45">
        <v>1</v>
      </c>
      <c r="R23" s="45">
        <v>1</v>
      </c>
      <c r="S23" s="45">
        <v>1</v>
      </c>
      <c r="T23" s="45">
        <v>1</v>
      </c>
      <c r="U23" s="45">
        <v>1</v>
      </c>
      <c r="V23" s="45">
        <v>1</v>
      </c>
      <c r="W23" s="45">
        <v>1</v>
      </c>
      <c r="X23" s="45">
        <v>1</v>
      </c>
      <c r="Y23" s="45">
        <v>1</v>
      </c>
      <c r="Z23" s="296">
        <f t="shared" si="0"/>
        <v>10</v>
      </c>
      <c r="AA23" s="46">
        <v>1</v>
      </c>
      <c r="AB23" s="45">
        <v>1</v>
      </c>
      <c r="AC23" s="45">
        <v>1</v>
      </c>
      <c r="AD23" s="45">
        <v>1</v>
      </c>
      <c r="AE23" s="45">
        <v>1</v>
      </c>
      <c r="AF23" s="45">
        <v>1</v>
      </c>
      <c r="AG23" s="45">
        <v>1</v>
      </c>
      <c r="AH23" s="45">
        <v>1</v>
      </c>
      <c r="AI23" s="45">
        <v>1</v>
      </c>
      <c r="AJ23" s="45">
        <v>1</v>
      </c>
      <c r="AK23" s="56">
        <v>1</v>
      </c>
      <c r="AL23" s="279">
        <f t="shared" si="1"/>
        <v>11</v>
      </c>
      <c r="AM23" s="294">
        <f t="shared" si="2"/>
        <v>33</v>
      </c>
    </row>
    <row r="24" spans="1:39" ht="17.649999999999999" x14ac:dyDescent="0.5">
      <c r="A24" s="49">
        <v>18</v>
      </c>
      <c r="B24" s="280" t="s">
        <v>415</v>
      </c>
      <c r="C24" s="46">
        <v>1</v>
      </c>
      <c r="D24" s="45">
        <v>1</v>
      </c>
      <c r="E24" s="45">
        <v>1</v>
      </c>
      <c r="F24" s="45">
        <v>1</v>
      </c>
      <c r="G24" s="45">
        <v>1</v>
      </c>
      <c r="H24" s="45">
        <v>1</v>
      </c>
      <c r="I24" s="45">
        <v>1</v>
      </c>
      <c r="J24" s="45">
        <v>1</v>
      </c>
      <c r="K24" s="45">
        <v>1</v>
      </c>
      <c r="L24" s="45">
        <v>1</v>
      </c>
      <c r="M24" s="45">
        <v>1</v>
      </c>
      <c r="N24" s="116">
        <v>1</v>
      </c>
      <c r="O24" s="296">
        <f>SUM(C24:N24)</f>
        <v>12</v>
      </c>
      <c r="P24" s="46">
        <v>1</v>
      </c>
      <c r="Q24" s="45">
        <v>1</v>
      </c>
      <c r="R24" s="45">
        <v>1</v>
      </c>
      <c r="S24" s="45">
        <v>1</v>
      </c>
      <c r="T24" s="45">
        <v>1</v>
      </c>
      <c r="U24" s="45">
        <v>1</v>
      </c>
      <c r="V24" s="45">
        <v>1</v>
      </c>
      <c r="W24" s="45">
        <v>1</v>
      </c>
      <c r="X24" s="45">
        <v>1</v>
      </c>
      <c r="Y24" s="45">
        <v>1</v>
      </c>
      <c r="Z24" s="296">
        <f t="shared" si="0"/>
        <v>10</v>
      </c>
      <c r="AA24" s="46">
        <v>1</v>
      </c>
      <c r="AB24" s="45">
        <v>1</v>
      </c>
      <c r="AC24" s="45">
        <v>1</v>
      </c>
      <c r="AD24" s="45">
        <v>1</v>
      </c>
      <c r="AE24" s="45">
        <v>1</v>
      </c>
      <c r="AF24" s="45">
        <v>1</v>
      </c>
      <c r="AG24" s="45">
        <v>1</v>
      </c>
      <c r="AH24" s="45">
        <v>1</v>
      </c>
      <c r="AI24" s="45">
        <v>1</v>
      </c>
      <c r="AJ24" s="45">
        <v>1</v>
      </c>
      <c r="AK24" s="56">
        <v>1</v>
      </c>
      <c r="AL24" s="279">
        <f t="shared" si="1"/>
        <v>11</v>
      </c>
      <c r="AM24" s="294">
        <f t="shared" si="2"/>
        <v>33</v>
      </c>
    </row>
    <row r="25" spans="1:39" ht="17.649999999999999" x14ac:dyDescent="0.5">
      <c r="A25" s="49">
        <v>19</v>
      </c>
      <c r="B25" s="154" t="s">
        <v>416</v>
      </c>
      <c r="C25" s="46"/>
      <c r="D25" s="45"/>
      <c r="E25" s="45"/>
      <c r="F25" s="45">
        <v>1</v>
      </c>
      <c r="G25" s="45">
        <v>1</v>
      </c>
      <c r="H25" s="45">
        <v>1</v>
      </c>
      <c r="I25" s="45"/>
      <c r="J25" s="45"/>
      <c r="K25" s="45"/>
      <c r="L25" s="45"/>
      <c r="M25" s="45"/>
      <c r="N25" s="45"/>
      <c r="O25" s="279">
        <f t="shared" si="3"/>
        <v>3</v>
      </c>
      <c r="P25" s="46"/>
      <c r="Q25" s="45"/>
      <c r="R25" s="45"/>
      <c r="S25" s="45">
        <v>1</v>
      </c>
      <c r="T25" s="45">
        <v>1</v>
      </c>
      <c r="U25" s="45">
        <v>1</v>
      </c>
      <c r="V25" s="45"/>
      <c r="W25" s="45"/>
      <c r="X25" s="45"/>
      <c r="Y25" s="45"/>
      <c r="Z25" s="279">
        <f t="shared" si="0"/>
        <v>3</v>
      </c>
      <c r="AA25" s="46">
        <v>1</v>
      </c>
      <c r="AB25" s="45">
        <v>1</v>
      </c>
      <c r="AC25" s="45">
        <v>1</v>
      </c>
      <c r="AD25" s="45">
        <v>1</v>
      </c>
      <c r="AE25" s="45"/>
      <c r="AF25" s="45"/>
      <c r="AG25" s="45"/>
      <c r="AH25" s="45"/>
      <c r="AI25" s="45"/>
      <c r="AJ25" s="45"/>
      <c r="AK25" s="56"/>
      <c r="AL25" s="279">
        <f t="shared" si="1"/>
        <v>4</v>
      </c>
      <c r="AM25" s="294">
        <f t="shared" si="2"/>
        <v>10</v>
      </c>
    </row>
    <row r="26" spans="1:39" ht="17.649999999999999" x14ac:dyDescent="0.5">
      <c r="A26" s="49">
        <v>20</v>
      </c>
      <c r="B26" s="154" t="s">
        <v>417</v>
      </c>
      <c r="C26" s="46"/>
      <c r="D26" s="45"/>
      <c r="E26" s="45"/>
      <c r="F26" s="45"/>
      <c r="G26" s="45"/>
      <c r="H26" s="45"/>
      <c r="I26" s="45"/>
      <c r="J26" s="45"/>
      <c r="K26" s="45"/>
      <c r="L26" s="45"/>
      <c r="M26" s="276">
        <v>1</v>
      </c>
      <c r="N26" s="276">
        <v>1</v>
      </c>
      <c r="O26" s="297">
        <f>SUM(M26:N26)</f>
        <v>2</v>
      </c>
      <c r="P26" s="46"/>
      <c r="Q26" s="45"/>
      <c r="R26" s="45"/>
      <c r="S26" s="45"/>
      <c r="T26" s="45"/>
      <c r="U26" s="45"/>
      <c r="V26" s="45"/>
      <c r="W26" s="45"/>
      <c r="X26" s="45"/>
      <c r="Y26" s="45">
        <v>1</v>
      </c>
      <c r="Z26" s="279">
        <f t="shared" si="0"/>
        <v>1</v>
      </c>
      <c r="AA26" s="46"/>
      <c r="AB26" s="45"/>
      <c r="AC26" s="45"/>
      <c r="AD26" s="45"/>
      <c r="AE26" s="45"/>
      <c r="AF26" s="45"/>
      <c r="AG26" s="45"/>
      <c r="AH26" s="45"/>
      <c r="AI26" s="45"/>
      <c r="AJ26" s="45"/>
      <c r="AK26" s="56"/>
      <c r="AL26" s="279">
        <f t="shared" si="1"/>
        <v>0</v>
      </c>
      <c r="AM26" s="294">
        <f t="shared" si="2"/>
        <v>3</v>
      </c>
    </row>
    <row r="27" spans="1:39" ht="17.649999999999999" x14ac:dyDescent="0.5">
      <c r="A27" s="48">
        <v>21</v>
      </c>
      <c r="B27" s="154" t="s">
        <v>418</v>
      </c>
      <c r="C27" s="46">
        <v>1</v>
      </c>
      <c r="D27" s="45">
        <v>1</v>
      </c>
      <c r="E27" s="45">
        <v>1</v>
      </c>
      <c r="F27" s="45"/>
      <c r="G27" s="45"/>
      <c r="H27" s="45"/>
      <c r="I27" s="45"/>
      <c r="J27" s="45"/>
      <c r="K27" s="45"/>
      <c r="L27" s="45"/>
      <c r="M27" s="45"/>
      <c r="N27" s="45"/>
      <c r="O27" s="279">
        <f t="shared" si="3"/>
        <v>3</v>
      </c>
      <c r="P27" s="46">
        <v>1</v>
      </c>
      <c r="Q27" s="45">
        <v>1</v>
      </c>
      <c r="R27" s="45">
        <v>1</v>
      </c>
      <c r="S27" s="45"/>
      <c r="T27" s="45"/>
      <c r="U27" s="45"/>
      <c r="V27" s="45"/>
      <c r="W27" s="45"/>
      <c r="X27" s="45"/>
      <c r="Y27" s="45"/>
      <c r="Z27" s="279">
        <f t="shared" si="0"/>
        <v>3</v>
      </c>
      <c r="AA27" s="46"/>
      <c r="AB27" s="45"/>
      <c r="AC27" s="45"/>
      <c r="AD27" s="45"/>
      <c r="AE27" s="45">
        <v>1</v>
      </c>
      <c r="AF27" s="45">
        <v>1</v>
      </c>
      <c r="AG27" s="45"/>
      <c r="AH27" s="45"/>
      <c r="AI27" s="45"/>
      <c r="AJ27" s="45"/>
      <c r="AK27" s="56"/>
      <c r="AL27" s="279">
        <f t="shared" si="1"/>
        <v>2</v>
      </c>
      <c r="AM27" s="294">
        <f t="shared" si="2"/>
        <v>8</v>
      </c>
    </row>
    <row r="28" spans="1:39" ht="17.649999999999999" x14ac:dyDescent="0.5">
      <c r="A28" s="49">
        <v>22</v>
      </c>
      <c r="B28" s="154" t="s">
        <v>419</v>
      </c>
      <c r="C28" s="46"/>
      <c r="D28" s="45"/>
      <c r="E28" s="45"/>
      <c r="F28" s="45"/>
      <c r="G28" s="45"/>
      <c r="H28" s="45"/>
      <c r="I28" s="45"/>
      <c r="J28" s="45">
        <v>1</v>
      </c>
      <c r="K28" s="45">
        <v>1</v>
      </c>
      <c r="L28" s="45">
        <v>1</v>
      </c>
      <c r="M28" s="45"/>
      <c r="N28" s="45"/>
      <c r="O28" s="279">
        <f t="shared" si="3"/>
        <v>3</v>
      </c>
      <c r="P28" s="46"/>
      <c r="Q28" s="45"/>
      <c r="R28" s="45"/>
      <c r="S28" s="45"/>
      <c r="T28" s="45"/>
      <c r="U28" s="45"/>
      <c r="V28" s="45"/>
      <c r="W28" s="45">
        <v>1</v>
      </c>
      <c r="X28" s="45">
        <v>1</v>
      </c>
      <c r="Y28" s="45"/>
      <c r="Z28" s="279">
        <f t="shared" si="0"/>
        <v>2</v>
      </c>
      <c r="AA28" s="46"/>
      <c r="AB28" s="45"/>
      <c r="AC28" s="45"/>
      <c r="AD28" s="45"/>
      <c r="AE28" s="45"/>
      <c r="AF28" s="45"/>
      <c r="AG28" s="45"/>
      <c r="AH28" s="45"/>
      <c r="AI28" s="45"/>
      <c r="AJ28" s="45">
        <v>1</v>
      </c>
      <c r="AK28" s="56">
        <v>1</v>
      </c>
      <c r="AL28" s="279">
        <f t="shared" si="1"/>
        <v>2</v>
      </c>
      <c r="AM28" s="294">
        <f t="shared" si="2"/>
        <v>7</v>
      </c>
    </row>
    <row r="29" spans="1:39" ht="17.649999999999999" x14ac:dyDescent="0.5">
      <c r="A29" s="49">
        <v>23</v>
      </c>
      <c r="B29" s="154" t="s">
        <v>420</v>
      </c>
      <c r="C29" s="46"/>
      <c r="D29" s="45"/>
      <c r="E29" s="45"/>
      <c r="F29" s="45"/>
      <c r="G29" s="45"/>
      <c r="H29" s="45"/>
      <c r="I29" s="45">
        <v>1</v>
      </c>
      <c r="J29" s="45"/>
      <c r="K29" s="45"/>
      <c r="L29" s="45"/>
      <c r="M29" s="45"/>
      <c r="N29" s="45"/>
      <c r="O29" s="279">
        <f t="shared" si="3"/>
        <v>1</v>
      </c>
      <c r="P29" s="46"/>
      <c r="Q29" s="45"/>
      <c r="R29" s="45"/>
      <c r="S29" s="45"/>
      <c r="T29" s="45"/>
      <c r="U29" s="45"/>
      <c r="V29" s="45">
        <v>1</v>
      </c>
      <c r="W29" s="45"/>
      <c r="X29" s="45"/>
      <c r="Y29" s="45"/>
      <c r="Z29" s="279">
        <f t="shared" si="0"/>
        <v>1</v>
      </c>
      <c r="AA29" s="46"/>
      <c r="AB29" s="45"/>
      <c r="AC29" s="45"/>
      <c r="AD29" s="45"/>
      <c r="AE29" s="45"/>
      <c r="AF29" s="45"/>
      <c r="AG29" s="45">
        <v>1</v>
      </c>
      <c r="AH29" s="45">
        <v>1</v>
      </c>
      <c r="AI29" s="45">
        <v>1</v>
      </c>
      <c r="AJ29" s="45"/>
      <c r="AK29" s="56"/>
      <c r="AL29" s="279">
        <f t="shared" si="1"/>
        <v>3</v>
      </c>
      <c r="AM29" s="294">
        <f t="shared" si="2"/>
        <v>5</v>
      </c>
    </row>
    <row r="30" spans="1:39" ht="17.649999999999999" x14ac:dyDescent="0.5">
      <c r="A30" s="49">
        <v>24</v>
      </c>
      <c r="B30" s="154" t="s">
        <v>421</v>
      </c>
      <c r="C30" s="277"/>
      <c r="D30" s="117"/>
      <c r="E30" s="117"/>
      <c r="F30" s="117"/>
      <c r="G30" s="117"/>
      <c r="H30" s="117"/>
      <c r="I30" s="117"/>
      <c r="J30" s="117"/>
      <c r="K30" s="117"/>
      <c r="L30" s="117"/>
      <c r="M30" s="111"/>
      <c r="N30" s="111"/>
      <c r="O30" s="279">
        <f>SUM(C30:M30)</f>
        <v>0</v>
      </c>
      <c r="P30" s="277"/>
      <c r="Q30" s="117"/>
      <c r="R30" s="117"/>
      <c r="S30" s="117"/>
      <c r="T30" s="117"/>
      <c r="U30" s="117"/>
      <c r="V30" s="117"/>
      <c r="W30" s="117"/>
      <c r="X30" s="117"/>
      <c r="Y30" s="117"/>
      <c r="Z30" s="279">
        <f t="shared" si="0"/>
        <v>0</v>
      </c>
      <c r="AA30" s="277"/>
      <c r="AB30" s="117"/>
      <c r="AC30" s="117"/>
      <c r="AD30" s="117"/>
      <c r="AE30" s="117"/>
      <c r="AF30" s="117"/>
      <c r="AG30" s="117"/>
      <c r="AH30" s="117"/>
      <c r="AI30" s="117"/>
      <c r="AJ30" s="117"/>
      <c r="AK30" s="275"/>
      <c r="AL30" s="279">
        <f>SUM(AA30:AK30)</f>
        <v>0</v>
      </c>
      <c r="AM30" s="294">
        <f t="shared" si="2"/>
        <v>0</v>
      </c>
    </row>
    <row r="31" spans="1:39" ht="17.649999999999999" hidden="1" x14ac:dyDescent="0.5">
      <c r="A31" s="48">
        <v>25</v>
      </c>
      <c r="B31" s="154" t="s">
        <v>422</v>
      </c>
      <c r="C31" s="46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79"/>
      <c r="P31" s="46"/>
      <c r="Q31" s="45"/>
      <c r="R31" s="45"/>
      <c r="S31" s="45"/>
      <c r="T31" s="45"/>
      <c r="U31" s="45"/>
      <c r="V31" s="45"/>
      <c r="W31" s="45"/>
      <c r="X31" s="45"/>
      <c r="Y31" s="45"/>
      <c r="Z31" s="279"/>
      <c r="AA31" s="46"/>
      <c r="AB31" s="45"/>
      <c r="AC31" s="45"/>
      <c r="AD31" s="45"/>
      <c r="AE31" s="45"/>
      <c r="AF31" s="45"/>
      <c r="AG31" s="45"/>
      <c r="AH31" s="45"/>
      <c r="AI31" s="45"/>
      <c r="AJ31" s="45"/>
      <c r="AK31" s="56"/>
      <c r="AL31" s="279"/>
      <c r="AM31" s="294">
        <f t="shared" si="2"/>
        <v>0</v>
      </c>
    </row>
    <row r="32" spans="1:39" ht="17.649999999999999" hidden="1" x14ac:dyDescent="0.5">
      <c r="A32" s="49">
        <v>26</v>
      </c>
      <c r="B32" s="154" t="s">
        <v>423</v>
      </c>
      <c r="C32" s="46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79"/>
      <c r="P32" s="46"/>
      <c r="Q32" s="45"/>
      <c r="R32" s="45"/>
      <c r="S32" s="45"/>
      <c r="T32" s="45"/>
      <c r="U32" s="45"/>
      <c r="V32" s="45"/>
      <c r="W32" s="45"/>
      <c r="X32" s="45"/>
      <c r="Y32" s="45"/>
      <c r="Z32" s="279"/>
      <c r="AA32" s="46"/>
      <c r="AB32" s="45"/>
      <c r="AC32" s="45"/>
      <c r="AD32" s="45"/>
      <c r="AE32" s="45"/>
      <c r="AF32" s="45"/>
      <c r="AG32" s="45"/>
      <c r="AH32" s="45"/>
      <c r="AI32" s="45"/>
      <c r="AJ32" s="45"/>
      <c r="AK32" s="56"/>
      <c r="AL32" s="279"/>
      <c r="AM32" s="294">
        <f t="shared" si="2"/>
        <v>0</v>
      </c>
    </row>
    <row r="33" spans="1:39" ht="17.649999999999999" hidden="1" x14ac:dyDescent="0.5">
      <c r="A33" s="49">
        <v>27</v>
      </c>
      <c r="B33" s="154" t="s">
        <v>424</v>
      </c>
      <c r="C33" s="46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79"/>
      <c r="P33" s="46"/>
      <c r="Q33" s="45"/>
      <c r="R33" s="45"/>
      <c r="S33" s="45"/>
      <c r="T33" s="45"/>
      <c r="U33" s="45"/>
      <c r="V33" s="45"/>
      <c r="W33" s="45"/>
      <c r="X33" s="45"/>
      <c r="Y33" s="45"/>
      <c r="Z33" s="279"/>
      <c r="AA33" s="46"/>
      <c r="AB33" s="45"/>
      <c r="AC33" s="45"/>
      <c r="AD33" s="45"/>
      <c r="AE33" s="45"/>
      <c r="AF33" s="45"/>
      <c r="AG33" s="45"/>
      <c r="AH33" s="45"/>
      <c r="AI33" s="45"/>
      <c r="AJ33" s="45"/>
      <c r="AK33" s="56"/>
      <c r="AL33" s="279"/>
      <c r="AM33" s="294">
        <f t="shared" si="2"/>
        <v>0</v>
      </c>
    </row>
    <row r="34" spans="1:39" ht="17.649999999999999" hidden="1" x14ac:dyDescent="0.5">
      <c r="A34" s="49">
        <v>28</v>
      </c>
      <c r="B34" s="154" t="s">
        <v>425</v>
      </c>
      <c r="C34" s="46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79"/>
      <c r="P34" s="46"/>
      <c r="Q34" s="45"/>
      <c r="R34" s="45"/>
      <c r="S34" s="45"/>
      <c r="T34" s="45"/>
      <c r="U34" s="45"/>
      <c r="V34" s="45"/>
      <c r="W34" s="45"/>
      <c r="X34" s="45"/>
      <c r="Y34" s="45"/>
      <c r="Z34" s="279"/>
      <c r="AA34" s="46"/>
      <c r="AB34" s="45"/>
      <c r="AC34" s="45"/>
      <c r="AD34" s="45"/>
      <c r="AE34" s="45"/>
      <c r="AF34" s="45"/>
      <c r="AG34" s="45"/>
      <c r="AH34" s="45"/>
      <c r="AI34" s="45"/>
      <c r="AJ34" s="45"/>
      <c r="AK34" s="56"/>
      <c r="AL34" s="279"/>
      <c r="AM34" s="294">
        <f t="shared" si="2"/>
        <v>0</v>
      </c>
    </row>
    <row r="35" spans="1:39" ht="17.649999999999999" hidden="1" x14ac:dyDescent="0.5">
      <c r="A35" s="48">
        <v>29</v>
      </c>
      <c r="B35" s="154" t="s">
        <v>426</v>
      </c>
      <c r="C35" s="46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79"/>
      <c r="P35" s="46"/>
      <c r="Q35" s="45"/>
      <c r="R35" s="45"/>
      <c r="S35" s="45"/>
      <c r="T35" s="45"/>
      <c r="U35" s="45"/>
      <c r="V35" s="45"/>
      <c r="W35" s="45"/>
      <c r="X35" s="45"/>
      <c r="Y35" s="45"/>
      <c r="Z35" s="279"/>
      <c r="AA35" s="46"/>
      <c r="AB35" s="45"/>
      <c r="AC35" s="45"/>
      <c r="AD35" s="45"/>
      <c r="AE35" s="45"/>
      <c r="AF35" s="45"/>
      <c r="AG35" s="45"/>
      <c r="AH35" s="45"/>
      <c r="AI35" s="45"/>
      <c r="AJ35" s="45"/>
      <c r="AK35" s="56"/>
      <c r="AL35" s="279"/>
      <c r="AM35" s="294">
        <f t="shared" si="2"/>
        <v>0</v>
      </c>
    </row>
    <row r="36" spans="1:39" ht="17.649999999999999" hidden="1" x14ac:dyDescent="0.5">
      <c r="A36" s="49">
        <v>30</v>
      </c>
      <c r="B36" s="154" t="s">
        <v>427</v>
      </c>
      <c r="C36" s="46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79"/>
      <c r="P36" s="46"/>
      <c r="Q36" s="45"/>
      <c r="R36" s="45"/>
      <c r="S36" s="45"/>
      <c r="T36" s="45"/>
      <c r="U36" s="45"/>
      <c r="V36" s="45"/>
      <c r="W36" s="45"/>
      <c r="X36" s="45"/>
      <c r="Y36" s="45"/>
      <c r="Z36" s="279"/>
      <c r="AA36" s="46"/>
      <c r="AB36" s="45"/>
      <c r="AC36" s="45"/>
      <c r="AD36" s="45"/>
      <c r="AE36" s="45"/>
      <c r="AF36" s="45"/>
      <c r="AG36" s="45"/>
      <c r="AH36" s="45"/>
      <c r="AI36" s="45"/>
      <c r="AJ36" s="45"/>
      <c r="AK36" s="56"/>
      <c r="AL36" s="279"/>
      <c r="AM36" s="294">
        <f t="shared" si="2"/>
        <v>0</v>
      </c>
    </row>
    <row r="37" spans="1:39" ht="17.649999999999999" hidden="1" x14ac:dyDescent="0.5">
      <c r="A37" s="49">
        <v>31</v>
      </c>
      <c r="B37" s="154" t="s">
        <v>428</v>
      </c>
      <c r="C37" s="46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79"/>
      <c r="P37" s="46"/>
      <c r="Q37" s="45"/>
      <c r="R37" s="45"/>
      <c r="S37" s="45"/>
      <c r="T37" s="45"/>
      <c r="U37" s="45"/>
      <c r="V37" s="45"/>
      <c r="W37" s="45"/>
      <c r="X37" s="45"/>
      <c r="Y37" s="45"/>
      <c r="Z37" s="279"/>
      <c r="AA37" s="46"/>
      <c r="AB37" s="45"/>
      <c r="AC37" s="45"/>
      <c r="AD37" s="45"/>
      <c r="AE37" s="45"/>
      <c r="AF37" s="45"/>
      <c r="AG37" s="45"/>
      <c r="AH37" s="45"/>
      <c r="AI37" s="45"/>
      <c r="AJ37" s="45"/>
      <c r="AK37" s="56"/>
      <c r="AL37" s="279"/>
      <c r="AM37" s="294">
        <f t="shared" si="2"/>
        <v>0</v>
      </c>
    </row>
    <row r="38" spans="1:39" ht="17.649999999999999" hidden="1" x14ac:dyDescent="0.5">
      <c r="A38" s="49">
        <v>32</v>
      </c>
      <c r="B38" s="154" t="s">
        <v>429</v>
      </c>
      <c r="C38" s="46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79"/>
      <c r="P38" s="46"/>
      <c r="Q38" s="45"/>
      <c r="R38" s="45"/>
      <c r="S38" s="45"/>
      <c r="T38" s="45"/>
      <c r="U38" s="45"/>
      <c r="V38" s="45"/>
      <c r="W38" s="45"/>
      <c r="X38" s="45"/>
      <c r="Y38" s="45"/>
      <c r="Z38" s="279"/>
      <c r="AA38" s="46"/>
      <c r="AB38" s="45"/>
      <c r="AC38" s="45"/>
      <c r="AD38" s="45"/>
      <c r="AE38" s="45"/>
      <c r="AF38" s="45"/>
      <c r="AG38" s="45"/>
      <c r="AH38" s="45"/>
      <c r="AI38" s="45"/>
      <c r="AJ38" s="45"/>
      <c r="AK38" s="56"/>
      <c r="AL38" s="279"/>
      <c r="AM38" s="294">
        <f t="shared" si="2"/>
        <v>0</v>
      </c>
    </row>
    <row r="39" spans="1:39" ht="17.649999999999999" hidden="1" x14ac:dyDescent="0.5">
      <c r="A39" s="48">
        <v>33</v>
      </c>
      <c r="B39" s="154" t="s">
        <v>430</v>
      </c>
      <c r="C39" s="277"/>
      <c r="D39" s="117"/>
      <c r="E39" s="117"/>
      <c r="F39" s="117"/>
      <c r="G39" s="117"/>
      <c r="H39" s="117"/>
      <c r="I39" s="117"/>
      <c r="J39" s="117"/>
      <c r="K39" s="117"/>
      <c r="L39" s="117"/>
      <c r="M39" s="111"/>
      <c r="N39" s="111"/>
      <c r="O39" s="298"/>
      <c r="P39" s="277"/>
      <c r="Q39" s="117"/>
      <c r="R39" s="117"/>
      <c r="S39" s="117"/>
      <c r="T39" s="117"/>
      <c r="U39" s="117"/>
      <c r="V39" s="117"/>
      <c r="W39" s="117"/>
      <c r="X39" s="117"/>
      <c r="Y39" s="117"/>
      <c r="Z39" s="298"/>
      <c r="AA39" s="277"/>
      <c r="AB39" s="117"/>
      <c r="AC39" s="117"/>
      <c r="AD39" s="117"/>
      <c r="AE39" s="117"/>
      <c r="AF39" s="117"/>
      <c r="AG39" s="117"/>
      <c r="AH39" s="117"/>
      <c r="AI39" s="117"/>
      <c r="AJ39" s="117"/>
      <c r="AK39" s="275"/>
      <c r="AL39" s="298"/>
      <c r="AM39" s="294">
        <f t="shared" si="2"/>
        <v>0</v>
      </c>
    </row>
    <row r="40" spans="1:39" ht="18" customHeight="1" x14ac:dyDescent="0.5">
      <c r="A40" s="1010" t="s">
        <v>40</v>
      </c>
      <c r="B40" s="1011"/>
      <c r="C40" s="278">
        <f t="shared" ref="C40:O40" si="4">SUM(C7:C35)</f>
        <v>29</v>
      </c>
      <c r="D40" s="278">
        <f t="shared" si="4"/>
        <v>29</v>
      </c>
      <c r="E40" s="278">
        <f t="shared" si="4"/>
        <v>29</v>
      </c>
      <c r="F40" s="278">
        <f t="shared" si="4"/>
        <v>29</v>
      </c>
      <c r="G40" s="278">
        <f t="shared" si="4"/>
        <v>29</v>
      </c>
      <c r="H40" s="278">
        <f t="shared" si="4"/>
        <v>29</v>
      </c>
      <c r="I40" s="278">
        <f t="shared" si="4"/>
        <v>29</v>
      </c>
      <c r="J40" s="278">
        <f t="shared" si="4"/>
        <v>29</v>
      </c>
      <c r="K40" s="278">
        <f t="shared" si="4"/>
        <v>29</v>
      </c>
      <c r="L40" s="278">
        <f t="shared" si="4"/>
        <v>29</v>
      </c>
      <c r="M40" s="278">
        <f t="shared" si="4"/>
        <v>29</v>
      </c>
      <c r="N40" s="278">
        <f t="shared" si="4"/>
        <v>29</v>
      </c>
      <c r="O40" s="299">
        <f t="shared" si="4"/>
        <v>338</v>
      </c>
      <c r="P40" s="278">
        <f t="shared" ref="P40:AL40" si="5">SUM(P7:P35)</f>
        <v>28</v>
      </c>
      <c r="Q40" s="278">
        <f t="shared" si="5"/>
        <v>28</v>
      </c>
      <c r="R40" s="278">
        <f t="shared" si="5"/>
        <v>28</v>
      </c>
      <c r="S40" s="278">
        <f t="shared" si="5"/>
        <v>28</v>
      </c>
      <c r="T40" s="278">
        <f t="shared" si="5"/>
        <v>28</v>
      </c>
      <c r="U40" s="278">
        <f t="shared" si="5"/>
        <v>28</v>
      </c>
      <c r="V40" s="278">
        <f t="shared" si="5"/>
        <v>28</v>
      </c>
      <c r="W40" s="278">
        <f t="shared" si="5"/>
        <v>28</v>
      </c>
      <c r="X40" s="278">
        <f t="shared" si="5"/>
        <v>28</v>
      </c>
      <c r="Y40" s="278">
        <f t="shared" si="5"/>
        <v>28</v>
      </c>
      <c r="Z40" s="299">
        <f t="shared" si="5"/>
        <v>280</v>
      </c>
      <c r="AA40" s="278">
        <f t="shared" si="5"/>
        <v>29</v>
      </c>
      <c r="AB40" s="278">
        <f t="shared" si="5"/>
        <v>29</v>
      </c>
      <c r="AC40" s="278">
        <f t="shared" si="5"/>
        <v>29</v>
      </c>
      <c r="AD40" s="278">
        <f t="shared" si="5"/>
        <v>29</v>
      </c>
      <c r="AE40" s="278">
        <f t="shared" si="5"/>
        <v>29</v>
      </c>
      <c r="AF40" s="278">
        <f t="shared" si="5"/>
        <v>29</v>
      </c>
      <c r="AG40" s="278">
        <f t="shared" si="5"/>
        <v>29</v>
      </c>
      <c r="AH40" s="278">
        <f t="shared" si="5"/>
        <v>29</v>
      </c>
      <c r="AI40" s="278">
        <f t="shared" si="5"/>
        <v>29</v>
      </c>
      <c r="AJ40" s="278">
        <f t="shared" si="5"/>
        <v>29</v>
      </c>
      <c r="AK40" s="274">
        <f t="shared" si="5"/>
        <v>29</v>
      </c>
      <c r="AL40" s="301">
        <f t="shared" si="5"/>
        <v>319</v>
      </c>
      <c r="AM40" s="295">
        <f t="shared" si="2"/>
        <v>937</v>
      </c>
    </row>
    <row r="42" spans="1:39" ht="30" customHeight="1" x14ac:dyDescent="0.35">
      <c r="B42" s="61"/>
      <c r="C42" s="993"/>
      <c r="D42" s="994"/>
      <c r="E42" s="994"/>
      <c r="F42" s="994"/>
      <c r="G42" s="994"/>
      <c r="H42" s="994"/>
      <c r="I42" s="994"/>
      <c r="J42" s="994"/>
      <c r="K42" s="994"/>
      <c r="L42" s="994"/>
      <c r="M42" s="994"/>
      <c r="N42" s="994"/>
      <c r="O42" s="994"/>
    </row>
    <row r="43" spans="1:39" ht="30" customHeight="1" x14ac:dyDescent="0.35">
      <c r="A43" s="1001" t="s">
        <v>394</v>
      </c>
      <c r="B43" s="1002"/>
      <c r="C43" s="999"/>
      <c r="D43" s="1000"/>
      <c r="E43" s="1000"/>
      <c r="F43" s="1000"/>
      <c r="G43" s="1000"/>
      <c r="H43" s="1000"/>
      <c r="I43" s="1000"/>
      <c r="J43" s="1000"/>
      <c r="K43" s="1000"/>
      <c r="L43" s="1000"/>
      <c r="M43" s="1000"/>
      <c r="N43" s="1000"/>
      <c r="O43" s="1000"/>
    </row>
    <row r="44" spans="1:39" ht="23.25" customHeight="1" x14ac:dyDescent="0.35">
      <c r="A44" s="1005"/>
      <c r="B44" s="1006"/>
      <c r="C44" s="997"/>
      <c r="D44" s="998"/>
      <c r="E44" s="998"/>
      <c r="F44" s="998"/>
      <c r="G44" s="998"/>
      <c r="H44" s="998"/>
      <c r="I44" s="998"/>
      <c r="J44" s="998"/>
      <c r="K44" s="998"/>
      <c r="L44" s="998"/>
      <c r="M44" s="998"/>
      <c r="N44" s="998"/>
      <c r="O44" s="998"/>
    </row>
    <row r="45" spans="1:39" ht="23.25" customHeight="1" x14ac:dyDescent="0.35">
      <c r="A45" s="1001" t="s">
        <v>401</v>
      </c>
      <c r="B45" s="1002"/>
      <c r="C45" s="999"/>
      <c r="D45" s="1000"/>
      <c r="E45" s="1000"/>
      <c r="F45" s="1000"/>
      <c r="G45" s="1000"/>
      <c r="H45" s="1000"/>
      <c r="I45" s="1000"/>
      <c r="J45" s="1000"/>
      <c r="K45" s="1000"/>
      <c r="L45" s="1000"/>
      <c r="M45" s="1000"/>
      <c r="N45" s="1000"/>
      <c r="O45" s="1000"/>
    </row>
    <row r="46" spans="1:39" ht="23.25" customHeight="1" x14ac:dyDescent="0.35">
      <c r="A46" s="1003"/>
      <c r="B46" s="1004"/>
      <c r="C46" s="995"/>
      <c r="D46" s="996"/>
      <c r="E46" s="996"/>
      <c r="F46" s="996"/>
      <c r="G46" s="996"/>
      <c r="H46" s="996"/>
      <c r="I46" s="996"/>
      <c r="J46" s="996"/>
      <c r="K46" s="996"/>
      <c r="L46" s="996"/>
      <c r="M46" s="996"/>
      <c r="N46" s="996"/>
      <c r="O46" s="996"/>
    </row>
    <row r="47" spans="1:39" ht="24" customHeight="1" x14ac:dyDescent="0.35">
      <c r="A47" s="86"/>
      <c r="B47" s="86"/>
    </row>
  </sheetData>
  <mergeCells count="15">
    <mergeCell ref="P5:Z5"/>
    <mergeCell ref="AA5:AL5"/>
    <mergeCell ref="A40:B40"/>
    <mergeCell ref="AM5:AM6"/>
    <mergeCell ref="A1:J1"/>
    <mergeCell ref="C5:O5"/>
    <mergeCell ref="B5:B6"/>
    <mergeCell ref="A5:A6"/>
    <mergeCell ref="C42:O42"/>
    <mergeCell ref="C46:O46"/>
    <mergeCell ref="C44:O44"/>
    <mergeCell ref="C45:O45"/>
    <mergeCell ref="A45:B46"/>
    <mergeCell ref="C43:O43"/>
    <mergeCell ref="A43:B4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11"/>
  <sheetViews>
    <sheetView workbookViewId="0">
      <selection sqref="A1:D1"/>
    </sheetView>
  </sheetViews>
  <sheetFormatPr defaultRowHeight="12.75" x14ac:dyDescent="0.35"/>
  <cols>
    <col min="3" max="3" width="58.86328125" customWidth="1"/>
    <col min="4" max="4" width="13.86328125" customWidth="1"/>
    <col min="5" max="5" width="16.86328125" customWidth="1"/>
  </cols>
  <sheetData>
    <row r="1" spans="2:12" ht="17.649999999999999" x14ac:dyDescent="0.5">
      <c r="B1" s="105" t="s">
        <v>431</v>
      </c>
    </row>
    <row r="3" spans="2:12" ht="33" x14ac:dyDescent="0.35">
      <c r="B3" s="263" t="s">
        <v>432</v>
      </c>
      <c r="C3" s="264" t="s">
        <v>433</v>
      </c>
      <c r="D3" s="264" t="s">
        <v>24</v>
      </c>
      <c r="E3" s="264" t="s">
        <v>434</v>
      </c>
    </row>
    <row r="4" spans="2:12" ht="46.5" customHeight="1" x14ac:dyDescent="0.35">
      <c r="B4" s="265">
        <v>1</v>
      </c>
      <c r="C4" s="266" t="s">
        <v>435</v>
      </c>
      <c r="D4" s="267">
        <v>5</v>
      </c>
      <c r="E4" s="266"/>
      <c r="F4" t="s">
        <v>436</v>
      </c>
    </row>
    <row r="5" spans="2:12" ht="46.5" customHeight="1" x14ac:dyDescent="0.35">
      <c r="B5" s="265">
        <v>2</v>
      </c>
      <c r="C5" s="266" t="s">
        <v>437</v>
      </c>
      <c r="D5" s="267">
        <v>6</v>
      </c>
      <c r="E5" s="266"/>
      <c r="F5" s="304" t="s">
        <v>438</v>
      </c>
    </row>
    <row r="6" spans="2:12" ht="46.5" customHeight="1" x14ac:dyDescent="0.35">
      <c r="B6" s="265">
        <v>3</v>
      </c>
      <c r="C6" s="266" t="s">
        <v>439</v>
      </c>
      <c r="D6" s="267">
        <v>4</v>
      </c>
      <c r="E6" s="266"/>
      <c r="F6" s="304" t="s">
        <v>440</v>
      </c>
    </row>
    <row r="7" spans="2:12" ht="46.5" customHeight="1" x14ac:dyDescent="0.35">
      <c r="B7" s="265">
        <v>4</v>
      </c>
      <c r="C7" s="266" t="s">
        <v>441</v>
      </c>
      <c r="D7" s="267">
        <v>6</v>
      </c>
      <c r="E7" s="266"/>
    </row>
    <row r="8" spans="2:12" ht="46.5" customHeight="1" x14ac:dyDescent="0.35">
      <c r="B8" s="265">
        <v>5</v>
      </c>
      <c r="C8" s="266" t="s">
        <v>442</v>
      </c>
      <c r="D8" s="267">
        <v>7</v>
      </c>
      <c r="E8" s="266"/>
      <c r="F8" s="304" t="s">
        <v>443</v>
      </c>
      <c r="G8" s="268"/>
      <c r="H8" s="268"/>
      <c r="I8" s="268"/>
      <c r="J8" s="268"/>
      <c r="K8" s="268"/>
      <c r="L8" s="268"/>
    </row>
    <row r="9" spans="2:12" ht="46.5" customHeight="1" x14ac:dyDescent="0.35">
      <c r="B9" s="265">
        <v>6</v>
      </c>
      <c r="C9" s="266" t="s">
        <v>444</v>
      </c>
      <c r="D9" s="267">
        <v>3</v>
      </c>
      <c r="E9" s="266"/>
      <c r="F9" s="268" t="s">
        <v>445</v>
      </c>
      <c r="G9" s="268"/>
      <c r="H9" s="268"/>
      <c r="I9" s="268"/>
    </row>
    <row r="10" spans="2:12" ht="46.5" customHeight="1" x14ac:dyDescent="0.35">
      <c r="B10" s="265">
        <v>7</v>
      </c>
      <c r="C10" s="266" t="s">
        <v>446</v>
      </c>
      <c r="D10" s="267">
        <v>4</v>
      </c>
      <c r="E10" s="266"/>
    </row>
    <row r="11" spans="2:12" ht="17.649999999999999" x14ac:dyDescent="0.35">
      <c r="B11" s="265">
        <v>8</v>
      </c>
      <c r="C11" s="266" t="s">
        <v>77</v>
      </c>
      <c r="D11" s="267">
        <v>35</v>
      </c>
      <c r="E11" s="26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Q12"/>
  <sheetViews>
    <sheetView workbookViewId="0">
      <selection sqref="A1:D1"/>
    </sheetView>
  </sheetViews>
  <sheetFormatPr defaultRowHeight="12.75" x14ac:dyDescent="0.35"/>
  <cols>
    <col min="2" max="2" width="9.86328125" style="39" customWidth="1"/>
    <col min="3" max="3" width="67.59765625" customWidth="1"/>
    <col min="4" max="4" width="30.265625" customWidth="1"/>
    <col min="5" max="5" width="11.1328125" customWidth="1"/>
    <col min="6" max="6" width="21" customWidth="1"/>
    <col min="7" max="7" width="14.1328125" customWidth="1"/>
  </cols>
  <sheetData>
    <row r="2" spans="2:17" ht="17.25" x14ac:dyDescent="0.35">
      <c r="B2" s="1014" t="s">
        <v>447</v>
      </c>
      <c r="C2" s="1014"/>
    </row>
    <row r="3" spans="2:17" ht="34.5" customHeight="1" x14ac:dyDescent="0.35">
      <c r="B3" s="1015" t="s">
        <v>448</v>
      </c>
      <c r="C3" s="1015"/>
      <c r="D3" s="1015"/>
    </row>
    <row r="4" spans="2:17" ht="17.649999999999999" x14ac:dyDescent="0.35">
      <c r="B4" s="303"/>
    </row>
    <row r="5" spans="2:17" ht="51" customHeight="1" x14ac:dyDescent="0.35">
      <c r="B5" s="313" t="s">
        <v>210</v>
      </c>
      <c r="C5" s="313" t="s">
        <v>433</v>
      </c>
      <c r="D5" s="313" t="s">
        <v>449</v>
      </c>
      <c r="E5" s="313" t="s">
        <v>450</v>
      </c>
      <c r="F5" s="313" t="s">
        <v>451</v>
      </c>
    </row>
    <row r="6" spans="2:17" ht="51" customHeight="1" x14ac:dyDescent="0.35">
      <c r="B6" s="309">
        <v>1</v>
      </c>
      <c r="C6" s="310" t="s">
        <v>452</v>
      </c>
      <c r="D6" s="310" t="s">
        <v>453</v>
      </c>
      <c r="E6" s="310" t="s">
        <v>454</v>
      </c>
      <c r="F6" s="310"/>
      <c r="G6" s="268"/>
      <c r="H6" s="268" t="s">
        <v>28</v>
      </c>
      <c r="I6" s="268"/>
      <c r="J6" s="268"/>
    </row>
    <row r="7" spans="2:17" ht="51" customHeight="1" x14ac:dyDescent="0.35">
      <c r="B7" s="309">
        <v>2</v>
      </c>
      <c r="C7" s="310" t="s">
        <v>455</v>
      </c>
      <c r="D7" s="310" t="s">
        <v>456</v>
      </c>
      <c r="E7" s="310" t="s">
        <v>454</v>
      </c>
      <c r="F7" s="310"/>
      <c r="G7" s="305" t="s">
        <v>457</v>
      </c>
      <c r="H7" s="268" t="s">
        <v>27</v>
      </c>
      <c r="I7" s="268"/>
      <c r="J7" s="268"/>
    </row>
    <row r="8" spans="2:17" ht="51" customHeight="1" x14ac:dyDescent="0.35">
      <c r="B8" s="309">
        <v>3</v>
      </c>
      <c r="C8" s="310" t="s">
        <v>458</v>
      </c>
      <c r="D8" s="310" t="s">
        <v>459</v>
      </c>
      <c r="E8" s="310" t="s">
        <v>402</v>
      </c>
      <c r="F8" s="310"/>
      <c r="G8" s="268" t="s">
        <v>460</v>
      </c>
      <c r="H8" s="268" t="s">
        <v>29</v>
      </c>
      <c r="I8" s="268"/>
      <c r="J8" s="268"/>
      <c r="K8" s="273"/>
      <c r="L8" s="268">
        <v>45355</v>
      </c>
      <c r="M8" s="268">
        <v>45362</v>
      </c>
      <c r="N8" s="268"/>
      <c r="O8" s="268">
        <v>45376</v>
      </c>
      <c r="P8" s="268">
        <v>45383</v>
      </c>
      <c r="Q8" s="268">
        <v>45390</v>
      </c>
    </row>
    <row r="9" spans="2:17" ht="51" customHeight="1" x14ac:dyDescent="0.35">
      <c r="B9" s="309">
        <v>4</v>
      </c>
      <c r="C9" s="310" t="s">
        <v>461</v>
      </c>
      <c r="D9" s="310" t="s">
        <v>459</v>
      </c>
      <c r="E9" s="310" t="s">
        <v>462</v>
      </c>
      <c r="F9" s="310"/>
      <c r="G9" s="314" t="s">
        <v>463</v>
      </c>
      <c r="H9" s="314" t="s">
        <v>29</v>
      </c>
    </row>
    <row r="10" spans="2:17" ht="51" customHeight="1" x14ac:dyDescent="0.35">
      <c r="B10" s="309">
        <v>5</v>
      </c>
      <c r="C10" s="310" t="s">
        <v>464</v>
      </c>
      <c r="D10" s="310" t="s">
        <v>465</v>
      </c>
      <c r="E10" s="310" t="s">
        <v>454</v>
      </c>
      <c r="F10" s="310"/>
      <c r="G10" s="268" t="s">
        <v>466</v>
      </c>
      <c r="H10" s="268" t="s">
        <v>29</v>
      </c>
      <c r="I10" s="268"/>
      <c r="J10" s="268"/>
    </row>
    <row r="11" spans="2:17" ht="51" customHeight="1" x14ac:dyDescent="0.35">
      <c r="B11" s="309">
        <v>6</v>
      </c>
      <c r="C11" s="310" t="s">
        <v>467</v>
      </c>
      <c r="D11" s="310" t="s">
        <v>456</v>
      </c>
      <c r="E11" s="310" t="s">
        <v>468</v>
      </c>
      <c r="F11" s="310"/>
      <c r="G11" s="307" t="s">
        <v>469</v>
      </c>
      <c r="H11" s="268" t="s">
        <v>27</v>
      </c>
      <c r="I11" s="268"/>
      <c r="J11" s="268"/>
      <c r="K11" s="268"/>
      <c r="L11" s="268"/>
      <c r="M11" s="268"/>
    </row>
    <row r="12" spans="2:17" ht="51" customHeight="1" x14ac:dyDescent="0.35">
      <c r="B12" s="309">
        <v>7</v>
      </c>
      <c r="C12" s="310" t="s">
        <v>470</v>
      </c>
      <c r="D12" s="310"/>
      <c r="E12" s="310" t="s">
        <v>454</v>
      </c>
      <c r="F12" s="310"/>
    </row>
  </sheetData>
  <mergeCells count="2">
    <mergeCell ref="B2:C2"/>
    <mergeCell ref="B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Q11"/>
  <sheetViews>
    <sheetView workbookViewId="0">
      <selection sqref="A1:D1"/>
    </sheetView>
  </sheetViews>
  <sheetFormatPr defaultRowHeight="12.75" x14ac:dyDescent="0.35"/>
  <cols>
    <col min="2" max="2" width="9.86328125" style="39" customWidth="1"/>
    <col min="3" max="3" width="67.59765625" customWidth="1"/>
    <col min="4" max="4" width="25.86328125" customWidth="1"/>
    <col min="5" max="5" width="11.1328125" customWidth="1"/>
    <col min="6" max="6" width="21" customWidth="1"/>
  </cols>
  <sheetData>
    <row r="2" spans="2:17" ht="17.25" x14ac:dyDescent="0.35">
      <c r="B2" s="306" t="s">
        <v>447</v>
      </c>
    </row>
    <row r="3" spans="2:17" ht="34.5" customHeight="1" x14ac:dyDescent="0.35">
      <c r="B3" s="1015" t="s">
        <v>448</v>
      </c>
      <c r="C3" s="1015"/>
      <c r="D3" s="1015"/>
    </row>
    <row r="4" spans="2:17" ht="17.649999999999999" x14ac:dyDescent="0.35">
      <c r="B4" s="303"/>
    </row>
    <row r="5" spans="2:17" ht="51" customHeight="1" x14ac:dyDescent="0.35">
      <c r="B5" s="269" t="s">
        <v>471</v>
      </c>
      <c r="C5" s="270" t="s">
        <v>433</v>
      </c>
      <c r="D5" s="270" t="s">
        <v>449</v>
      </c>
      <c r="E5" s="270" t="s">
        <v>450</v>
      </c>
      <c r="F5" s="270" t="s">
        <v>451</v>
      </c>
    </row>
    <row r="6" spans="2:17" ht="51" customHeight="1" x14ac:dyDescent="0.35">
      <c r="B6" s="265">
        <v>1</v>
      </c>
      <c r="C6" s="271" t="s">
        <v>472</v>
      </c>
      <c r="D6" s="271" t="s">
        <v>453</v>
      </c>
      <c r="E6" s="271" t="s">
        <v>468</v>
      </c>
      <c r="F6" s="271"/>
      <c r="G6" s="272"/>
      <c r="H6" s="268"/>
      <c r="I6" s="268"/>
      <c r="J6" s="268"/>
    </row>
    <row r="7" spans="2:17" ht="51" customHeight="1" x14ac:dyDescent="0.35">
      <c r="B7" s="308">
        <v>2</v>
      </c>
      <c r="C7" s="272" t="s">
        <v>473</v>
      </c>
      <c r="D7" s="272" t="s">
        <v>456</v>
      </c>
      <c r="E7" s="272" t="s">
        <v>474</v>
      </c>
      <c r="F7" s="268"/>
      <c r="G7" s="268"/>
      <c r="H7" s="268"/>
      <c r="I7" s="268"/>
      <c r="J7" s="268"/>
    </row>
    <row r="8" spans="2:17" ht="51" customHeight="1" x14ac:dyDescent="0.35">
      <c r="B8" s="311">
        <v>3</v>
      </c>
      <c r="C8" s="312" t="s">
        <v>475</v>
      </c>
      <c r="D8" s="312" t="s">
        <v>476</v>
      </c>
      <c r="E8" s="312" t="s">
        <v>477</v>
      </c>
      <c r="F8" s="312"/>
      <c r="G8" s="317"/>
      <c r="H8" s="268"/>
      <c r="I8" s="268"/>
      <c r="J8" s="268"/>
      <c r="K8" s="273"/>
      <c r="L8" s="268">
        <v>45355</v>
      </c>
      <c r="M8" s="268">
        <v>45362</v>
      </c>
      <c r="N8" s="268"/>
      <c r="O8" s="268">
        <v>45376</v>
      </c>
      <c r="P8" s="268">
        <v>45383</v>
      </c>
      <c r="Q8" s="268">
        <v>45390</v>
      </c>
    </row>
    <row r="9" spans="2:17" ht="51" customHeight="1" x14ac:dyDescent="0.35">
      <c r="B9" s="311">
        <v>4</v>
      </c>
      <c r="C9" s="312" t="s">
        <v>478</v>
      </c>
      <c r="D9" s="312" t="s">
        <v>476</v>
      </c>
      <c r="E9" s="312" t="s">
        <v>454</v>
      </c>
      <c r="F9" s="312"/>
    </row>
    <row r="10" spans="2:17" ht="51" customHeight="1" x14ac:dyDescent="0.35">
      <c r="B10" s="311">
        <v>5</v>
      </c>
      <c r="C10" s="312" t="s">
        <v>479</v>
      </c>
      <c r="D10" s="312" t="s">
        <v>476</v>
      </c>
      <c r="E10" s="312" t="s">
        <v>468</v>
      </c>
      <c r="F10" s="312"/>
      <c r="G10" s="268"/>
      <c r="H10" s="268"/>
      <c r="I10" s="268"/>
      <c r="J10" s="268"/>
    </row>
    <row r="11" spans="2:17" ht="51" customHeight="1" x14ac:dyDescent="0.35">
      <c r="B11" s="311">
        <v>6</v>
      </c>
      <c r="C11" s="312" t="s">
        <v>470</v>
      </c>
      <c r="D11" s="312"/>
      <c r="E11" s="312" t="s">
        <v>454</v>
      </c>
      <c r="F11" s="312" t="s">
        <v>480</v>
      </c>
    </row>
  </sheetData>
  <mergeCells count="1">
    <mergeCell ref="B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47"/>
  <sheetViews>
    <sheetView workbookViewId="0">
      <selection sqref="A1:D1"/>
    </sheetView>
  </sheetViews>
  <sheetFormatPr defaultRowHeight="12.75" x14ac:dyDescent="0.35"/>
  <cols>
    <col min="1" max="1" width="7.73046875" style="39" customWidth="1"/>
    <col min="2" max="2" width="12.3984375" customWidth="1"/>
    <col min="3" max="12" width="6.1328125" customWidth="1"/>
    <col min="14" max="24" width="5.86328125" customWidth="1"/>
    <col min="26" max="36" width="4.86328125" customWidth="1"/>
    <col min="38" max="38" width="27.265625" customWidth="1"/>
  </cols>
  <sheetData>
    <row r="1" spans="1:37" ht="17.649999999999999" x14ac:dyDescent="0.5">
      <c r="B1" s="1025" t="s">
        <v>481</v>
      </c>
      <c r="C1" s="1025"/>
      <c r="D1" s="1025"/>
      <c r="E1" s="1025"/>
      <c r="F1" s="1025"/>
      <c r="G1" s="1025"/>
      <c r="H1" s="1025"/>
      <c r="I1" s="1025"/>
      <c r="J1" s="1026" t="s">
        <v>482</v>
      </c>
      <c r="K1" s="1026"/>
      <c r="L1" s="1026"/>
      <c r="M1" s="1026"/>
      <c r="N1" s="1026"/>
      <c r="O1" s="1026"/>
      <c r="P1" s="1026"/>
      <c r="Q1" s="1026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  <c r="AH1" s="1026"/>
      <c r="AI1" s="1026"/>
      <c r="AJ1" s="1026"/>
      <c r="AK1" s="1026"/>
    </row>
    <row r="2" spans="1:37" ht="17.649999999999999" x14ac:dyDescent="0.5">
      <c r="B2" s="1026" t="s">
        <v>373</v>
      </c>
      <c r="C2" s="1026"/>
      <c r="D2" s="1026"/>
      <c r="E2" s="1026"/>
      <c r="F2" s="1026"/>
      <c r="G2" s="1026"/>
      <c r="H2" s="1026"/>
      <c r="I2" s="1026"/>
      <c r="J2" s="1026" t="s">
        <v>483</v>
      </c>
      <c r="K2" s="1026"/>
      <c r="L2" s="1026"/>
      <c r="M2" s="1026"/>
      <c r="N2" s="1026"/>
      <c r="O2" s="1026"/>
      <c r="P2" s="1026"/>
      <c r="Q2" s="1026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  <c r="AH2" s="1026"/>
      <c r="AI2" s="1026"/>
      <c r="AJ2" s="1026"/>
      <c r="AK2" s="1026"/>
    </row>
    <row r="3" spans="1:37" ht="18.75" customHeight="1" x14ac:dyDescent="0.45">
      <c r="J3" s="1027" t="s">
        <v>484</v>
      </c>
      <c r="K3" s="1027"/>
      <c r="L3" s="1027"/>
      <c r="M3" s="1027"/>
      <c r="N3" s="1027"/>
      <c r="O3" s="1027"/>
      <c r="P3" s="1027"/>
      <c r="Q3" s="1027"/>
      <c r="R3" s="1027"/>
      <c r="S3" s="1027"/>
      <c r="T3" s="1027"/>
      <c r="U3" s="1027"/>
      <c r="V3" s="1027"/>
      <c r="W3" s="1027"/>
      <c r="X3" s="1027"/>
      <c r="Y3" s="1027"/>
      <c r="Z3" s="1027"/>
      <c r="AA3" s="1027"/>
      <c r="AB3" s="1027"/>
      <c r="AC3" s="1027"/>
      <c r="AD3" s="1027"/>
      <c r="AE3" s="1027"/>
      <c r="AF3" s="1027"/>
      <c r="AG3" s="1027"/>
      <c r="AH3" s="1027"/>
      <c r="AI3" s="1027"/>
      <c r="AJ3" s="1027"/>
      <c r="AK3" s="1027"/>
    </row>
    <row r="4" spans="1:37" ht="20.25" customHeight="1" x14ac:dyDescent="0.5">
      <c r="A4" s="1016" t="s">
        <v>210</v>
      </c>
      <c r="B4" s="1019" t="s">
        <v>377</v>
      </c>
      <c r="C4" s="188" t="s">
        <v>211</v>
      </c>
      <c r="D4" s="189"/>
      <c r="E4" s="189"/>
      <c r="F4" s="189"/>
      <c r="G4" s="189"/>
      <c r="H4" s="189"/>
      <c r="I4" s="189"/>
      <c r="J4" s="189"/>
      <c r="K4" s="189"/>
      <c r="L4" s="189"/>
      <c r="M4" s="190"/>
      <c r="N4" s="1007" t="s">
        <v>212</v>
      </c>
      <c r="O4" s="1008"/>
      <c r="P4" s="1008"/>
      <c r="Q4" s="1008"/>
      <c r="R4" s="1008"/>
      <c r="S4" s="1008"/>
      <c r="T4" s="1008"/>
      <c r="U4" s="1008"/>
      <c r="V4" s="1008"/>
      <c r="W4" s="1008"/>
      <c r="X4" s="1008"/>
      <c r="Y4" s="1009"/>
      <c r="Z4" s="1007" t="s">
        <v>213</v>
      </c>
      <c r="AA4" s="1008"/>
      <c r="AB4" s="1008"/>
      <c r="AC4" s="1008"/>
      <c r="AD4" s="1008"/>
      <c r="AE4" s="1008"/>
      <c r="AF4" s="1008"/>
      <c r="AG4" s="1008"/>
      <c r="AH4" s="1008"/>
      <c r="AI4" s="1008"/>
      <c r="AJ4" s="1008"/>
      <c r="AK4" s="1008"/>
    </row>
    <row r="5" spans="1:37" ht="20.25" customHeight="1" x14ac:dyDescent="0.5">
      <c r="A5" s="1017"/>
      <c r="B5" s="1020"/>
      <c r="C5" s="1022" t="s">
        <v>485</v>
      </c>
      <c r="D5" s="1023"/>
      <c r="E5" s="1023"/>
      <c r="F5" s="1023"/>
      <c r="G5" s="1023"/>
      <c r="H5" s="1023"/>
      <c r="I5" s="1023"/>
      <c r="J5" s="1023"/>
      <c r="K5" s="1023"/>
      <c r="L5" s="1023"/>
      <c r="M5" s="1024"/>
      <c r="N5" s="1022" t="s">
        <v>486</v>
      </c>
      <c r="O5" s="1023"/>
      <c r="P5" s="1023"/>
      <c r="Q5" s="1023"/>
      <c r="R5" s="1023"/>
      <c r="S5" s="1023"/>
      <c r="T5" s="1023"/>
      <c r="U5" s="1023"/>
      <c r="V5" s="1023"/>
      <c r="W5" s="1023"/>
      <c r="X5" s="1023"/>
      <c r="Y5" s="1024"/>
      <c r="Z5" s="185" t="s">
        <v>487</v>
      </c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7"/>
    </row>
    <row r="6" spans="1:37" ht="20.25" customHeight="1" x14ac:dyDescent="0.5">
      <c r="A6" s="1018"/>
      <c r="B6" s="1021"/>
      <c r="C6" s="127">
        <v>1</v>
      </c>
      <c r="D6" s="128">
        <v>2</v>
      </c>
      <c r="E6" s="127">
        <v>3</v>
      </c>
      <c r="F6" s="128">
        <v>4</v>
      </c>
      <c r="G6" s="127">
        <v>5</v>
      </c>
      <c r="H6" s="128">
        <v>6</v>
      </c>
      <c r="I6" s="127">
        <v>7</v>
      </c>
      <c r="J6" s="128">
        <v>8</v>
      </c>
      <c r="K6" s="127">
        <v>9</v>
      </c>
      <c r="L6" s="128">
        <v>10</v>
      </c>
      <c r="M6" s="121" t="s">
        <v>371</v>
      </c>
      <c r="N6" s="127">
        <v>1</v>
      </c>
      <c r="O6" s="128">
        <v>2</v>
      </c>
      <c r="P6" s="127">
        <v>3</v>
      </c>
      <c r="Q6" s="128">
        <v>4</v>
      </c>
      <c r="R6" s="127">
        <v>5</v>
      </c>
      <c r="S6" s="128">
        <v>6</v>
      </c>
      <c r="T6" s="127">
        <v>7</v>
      </c>
      <c r="U6" s="128">
        <v>8</v>
      </c>
      <c r="V6" s="127">
        <v>9</v>
      </c>
      <c r="W6" s="128">
        <v>10</v>
      </c>
      <c r="X6" s="127">
        <v>11</v>
      </c>
      <c r="Y6" s="118" t="s">
        <v>371</v>
      </c>
      <c r="Z6" s="129">
        <v>1</v>
      </c>
      <c r="AA6" s="128">
        <v>2</v>
      </c>
      <c r="AB6" s="127">
        <v>3</v>
      </c>
      <c r="AC6" s="128">
        <v>4</v>
      </c>
      <c r="AD6" s="127">
        <v>5</v>
      </c>
      <c r="AE6" s="128">
        <v>6</v>
      </c>
      <c r="AF6" s="127">
        <v>7</v>
      </c>
      <c r="AG6" s="128">
        <v>8</v>
      </c>
      <c r="AH6" s="127">
        <v>9</v>
      </c>
      <c r="AI6" s="128"/>
      <c r="AJ6" s="128">
        <v>11</v>
      </c>
      <c r="AK6" s="118" t="s">
        <v>371</v>
      </c>
    </row>
    <row r="7" spans="1:37" ht="21.75" customHeight="1" x14ac:dyDescent="0.5">
      <c r="A7" s="153">
        <v>1</v>
      </c>
      <c r="B7" s="123" t="s">
        <v>356</v>
      </c>
      <c r="C7" s="134">
        <v>3</v>
      </c>
      <c r="D7" s="134">
        <v>3</v>
      </c>
      <c r="E7" s="134">
        <v>3</v>
      </c>
      <c r="F7" s="134">
        <v>3</v>
      </c>
      <c r="G7" s="134">
        <v>3</v>
      </c>
      <c r="H7" s="134">
        <v>3</v>
      </c>
      <c r="I7" s="134">
        <v>3</v>
      </c>
      <c r="J7" s="134">
        <v>3</v>
      </c>
      <c r="K7" s="134">
        <v>3</v>
      </c>
      <c r="L7" s="134">
        <v>3</v>
      </c>
      <c r="M7" s="119">
        <f t="shared" ref="M7:M13" si="0">SUM(C7:L7)</f>
        <v>30</v>
      </c>
      <c r="N7" s="134">
        <v>3</v>
      </c>
      <c r="O7" s="134">
        <v>3</v>
      </c>
      <c r="P7" s="134">
        <v>3</v>
      </c>
      <c r="Q7" s="134">
        <v>3</v>
      </c>
      <c r="R7" s="134">
        <v>3</v>
      </c>
      <c r="S7" s="134">
        <v>3</v>
      </c>
      <c r="T7" s="134">
        <v>3</v>
      </c>
      <c r="U7" s="134">
        <v>3</v>
      </c>
      <c r="V7" s="134">
        <v>3</v>
      </c>
      <c r="W7" s="134">
        <v>3</v>
      </c>
      <c r="X7" s="134">
        <v>3</v>
      </c>
      <c r="Y7" s="119">
        <f>SUM(N7:X7)</f>
        <v>33</v>
      </c>
      <c r="Z7" s="137">
        <v>4</v>
      </c>
      <c r="AA7" s="137">
        <v>4</v>
      </c>
      <c r="AB7" s="137">
        <v>4</v>
      </c>
      <c r="AC7" s="137">
        <v>4</v>
      </c>
      <c r="AD7" s="137">
        <v>4</v>
      </c>
      <c r="AE7" s="137">
        <v>4</v>
      </c>
      <c r="AF7" s="137">
        <v>4</v>
      </c>
      <c r="AG7" s="137">
        <v>4</v>
      </c>
      <c r="AH7" s="137">
        <v>4</v>
      </c>
      <c r="AI7" s="137">
        <v>4</v>
      </c>
      <c r="AJ7" s="137">
        <v>4</v>
      </c>
      <c r="AK7" s="119">
        <f t="shared" ref="AK7:AK39" si="1">SUM(Z7:AJ7)</f>
        <v>44</v>
      </c>
    </row>
    <row r="8" spans="1:37" ht="21.75" customHeight="1" x14ac:dyDescent="0.5">
      <c r="A8" s="154">
        <v>2</v>
      </c>
      <c r="B8" s="122" t="s">
        <v>384</v>
      </c>
      <c r="C8" s="134">
        <v>3</v>
      </c>
      <c r="D8" s="134">
        <v>3</v>
      </c>
      <c r="E8" s="134">
        <v>3</v>
      </c>
      <c r="F8" s="134">
        <v>3</v>
      </c>
      <c r="G8" s="134">
        <v>3</v>
      </c>
      <c r="H8" s="134">
        <v>3</v>
      </c>
      <c r="I8" s="134">
        <v>3</v>
      </c>
      <c r="J8" s="134">
        <v>3</v>
      </c>
      <c r="K8" s="134">
        <v>3</v>
      </c>
      <c r="L8" s="134">
        <v>3</v>
      </c>
      <c r="M8" s="119">
        <f t="shared" si="0"/>
        <v>30</v>
      </c>
      <c r="N8" s="134">
        <v>3</v>
      </c>
      <c r="O8" s="134">
        <v>3</v>
      </c>
      <c r="P8" s="134">
        <v>3</v>
      </c>
      <c r="Q8" s="134">
        <v>3</v>
      </c>
      <c r="R8" s="134">
        <v>3</v>
      </c>
      <c r="S8" s="134">
        <v>3</v>
      </c>
      <c r="T8" s="134">
        <v>3</v>
      </c>
      <c r="U8" s="134">
        <v>3</v>
      </c>
      <c r="V8" s="134">
        <v>3</v>
      </c>
      <c r="W8" s="134">
        <v>3</v>
      </c>
      <c r="X8" s="134">
        <v>3</v>
      </c>
      <c r="Y8" s="119">
        <f t="shared" ref="Y8:Y30" si="2">SUM(N8:X8)</f>
        <v>33</v>
      </c>
      <c r="Z8" s="137">
        <v>3</v>
      </c>
      <c r="AA8" s="137">
        <v>3</v>
      </c>
      <c r="AB8" s="137">
        <v>3</v>
      </c>
      <c r="AC8" s="137">
        <v>3</v>
      </c>
      <c r="AD8" s="137">
        <v>3</v>
      </c>
      <c r="AE8" s="137">
        <v>3</v>
      </c>
      <c r="AF8" s="137">
        <v>3</v>
      </c>
      <c r="AG8" s="137">
        <v>3</v>
      </c>
      <c r="AH8" s="137">
        <v>3</v>
      </c>
      <c r="AI8" s="137">
        <v>3</v>
      </c>
      <c r="AJ8" s="137">
        <v>3</v>
      </c>
      <c r="AK8" s="119">
        <f t="shared" si="1"/>
        <v>33</v>
      </c>
    </row>
    <row r="9" spans="1:37" ht="21.75" customHeight="1" x14ac:dyDescent="0.5">
      <c r="A9" s="154">
        <v>3</v>
      </c>
      <c r="B9" s="122" t="s">
        <v>51</v>
      </c>
      <c r="C9" s="134">
        <v>3</v>
      </c>
      <c r="D9" s="134">
        <v>3</v>
      </c>
      <c r="E9" s="134">
        <v>3</v>
      </c>
      <c r="F9" s="134">
        <v>3</v>
      </c>
      <c r="G9" s="134">
        <v>3</v>
      </c>
      <c r="H9" s="134">
        <v>3</v>
      </c>
      <c r="I9" s="134">
        <v>3</v>
      </c>
      <c r="J9" s="134">
        <v>3</v>
      </c>
      <c r="K9" s="134">
        <v>3</v>
      </c>
      <c r="L9" s="134">
        <v>3</v>
      </c>
      <c r="M9" s="119">
        <f t="shared" si="0"/>
        <v>30</v>
      </c>
      <c r="N9" s="134">
        <v>3</v>
      </c>
      <c r="O9" s="134">
        <v>3</v>
      </c>
      <c r="P9" s="134">
        <v>3</v>
      </c>
      <c r="Q9" s="134">
        <v>3</v>
      </c>
      <c r="R9" s="134">
        <v>3</v>
      </c>
      <c r="S9" s="134">
        <v>3</v>
      </c>
      <c r="T9" s="134">
        <v>3</v>
      </c>
      <c r="U9" s="134">
        <v>3</v>
      </c>
      <c r="V9" s="134">
        <v>3</v>
      </c>
      <c r="W9" s="134">
        <v>3</v>
      </c>
      <c r="X9" s="134">
        <v>3</v>
      </c>
      <c r="Y9" s="119">
        <f t="shared" si="2"/>
        <v>33</v>
      </c>
      <c r="Z9" s="137">
        <v>3</v>
      </c>
      <c r="AA9" s="137">
        <v>3</v>
      </c>
      <c r="AB9" s="137">
        <v>3</v>
      </c>
      <c r="AC9" s="137">
        <v>3</v>
      </c>
      <c r="AD9" s="137">
        <v>3</v>
      </c>
      <c r="AE9" s="137">
        <v>3</v>
      </c>
      <c r="AF9" s="137">
        <v>3</v>
      </c>
      <c r="AG9" s="137">
        <v>3</v>
      </c>
      <c r="AH9" s="137">
        <v>3</v>
      </c>
      <c r="AI9" s="137">
        <v>3</v>
      </c>
      <c r="AJ9" s="137">
        <v>3</v>
      </c>
      <c r="AK9" s="119">
        <f t="shared" si="1"/>
        <v>33</v>
      </c>
    </row>
    <row r="10" spans="1:37" ht="21.75" customHeight="1" x14ac:dyDescent="0.5">
      <c r="A10" s="154">
        <v>4</v>
      </c>
      <c r="B10" s="122" t="s">
        <v>385</v>
      </c>
      <c r="C10" s="134">
        <v>2</v>
      </c>
      <c r="D10" s="134">
        <v>2</v>
      </c>
      <c r="E10" s="134">
        <v>2</v>
      </c>
      <c r="F10" s="134">
        <v>2</v>
      </c>
      <c r="G10" s="134">
        <v>2</v>
      </c>
      <c r="H10" s="134">
        <v>2</v>
      </c>
      <c r="I10" s="134">
        <v>2</v>
      </c>
      <c r="J10" s="134">
        <v>2</v>
      </c>
      <c r="K10" s="134">
        <v>2</v>
      </c>
      <c r="L10" s="134">
        <v>2</v>
      </c>
      <c r="M10" s="119">
        <f t="shared" si="0"/>
        <v>20</v>
      </c>
      <c r="N10" s="134">
        <v>1</v>
      </c>
      <c r="O10" s="134">
        <v>1</v>
      </c>
      <c r="P10" s="134">
        <v>1</v>
      </c>
      <c r="Q10" s="134">
        <v>1</v>
      </c>
      <c r="R10" s="134">
        <v>1</v>
      </c>
      <c r="S10" s="134">
        <v>1</v>
      </c>
      <c r="T10" s="134">
        <v>1</v>
      </c>
      <c r="U10" s="134">
        <v>1</v>
      </c>
      <c r="V10" s="134">
        <v>1</v>
      </c>
      <c r="W10" s="134">
        <v>1</v>
      </c>
      <c r="X10" s="134">
        <v>1</v>
      </c>
      <c r="Y10" s="119">
        <f t="shared" si="2"/>
        <v>11</v>
      </c>
      <c r="Z10" s="137">
        <v>2</v>
      </c>
      <c r="AA10" s="137">
        <v>2</v>
      </c>
      <c r="AB10" s="137">
        <v>2</v>
      </c>
      <c r="AC10" s="137">
        <v>2</v>
      </c>
      <c r="AD10" s="137">
        <v>2</v>
      </c>
      <c r="AE10" s="137">
        <v>2</v>
      </c>
      <c r="AF10" s="137">
        <v>2</v>
      </c>
      <c r="AG10" s="137">
        <v>2</v>
      </c>
      <c r="AH10" s="137">
        <v>2</v>
      </c>
      <c r="AI10" s="137">
        <v>2</v>
      </c>
      <c r="AJ10" s="137">
        <v>2</v>
      </c>
      <c r="AK10" s="119">
        <f t="shared" si="1"/>
        <v>22</v>
      </c>
    </row>
    <row r="11" spans="1:37" ht="21.75" customHeight="1" x14ac:dyDescent="0.5">
      <c r="A11" s="153">
        <v>5</v>
      </c>
      <c r="B11" s="122" t="s">
        <v>10</v>
      </c>
      <c r="C11" s="134">
        <v>1</v>
      </c>
      <c r="D11" s="134">
        <v>1</v>
      </c>
      <c r="E11" s="134">
        <v>1</v>
      </c>
      <c r="F11" s="134">
        <v>1</v>
      </c>
      <c r="G11" s="134">
        <v>1</v>
      </c>
      <c r="H11" s="134">
        <v>1</v>
      </c>
      <c r="I11" s="134">
        <v>1</v>
      </c>
      <c r="J11" s="134">
        <v>1</v>
      </c>
      <c r="K11" s="134">
        <v>1</v>
      </c>
      <c r="L11" s="134">
        <v>1</v>
      </c>
      <c r="M11" s="119">
        <f t="shared" si="0"/>
        <v>10</v>
      </c>
      <c r="N11" s="134">
        <v>1</v>
      </c>
      <c r="O11" s="134">
        <v>1</v>
      </c>
      <c r="P11" s="134">
        <v>1</v>
      </c>
      <c r="Q11" s="134">
        <v>1</v>
      </c>
      <c r="R11" s="134">
        <v>1</v>
      </c>
      <c r="S11" s="134">
        <v>1</v>
      </c>
      <c r="T11" s="134">
        <v>1</v>
      </c>
      <c r="U11" s="134">
        <v>1</v>
      </c>
      <c r="V11" s="134">
        <v>1</v>
      </c>
      <c r="W11" s="134">
        <v>1</v>
      </c>
      <c r="X11" s="134">
        <v>1</v>
      </c>
      <c r="Y11" s="119">
        <f t="shared" si="2"/>
        <v>11</v>
      </c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19">
        <f t="shared" si="1"/>
        <v>0</v>
      </c>
    </row>
    <row r="12" spans="1:37" ht="21.75" customHeight="1" x14ac:dyDescent="0.5">
      <c r="A12" s="154">
        <v>6</v>
      </c>
      <c r="B12" s="122" t="s">
        <v>383</v>
      </c>
      <c r="C12" s="134">
        <v>2</v>
      </c>
      <c r="D12" s="134">
        <v>2</v>
      </c>
      <c r="E12" s="134">
        <v>2</v>
      </c>
      <c r="F12" s="134">
        <v>2</v>
      </c>
      <c r="G12" s="134">
        <v>2</v>
      </c>
      <c r="H12" s="134">
        <v>2</v>
      </c>
      <c r="I12" s="130"/>
      <c r="J12" s="134">
        <v>2</v>
      </c>
      <c r="K12" s="134">
        <v>2</v>
      </c>
      <c r="L12" s="130"/>
      <c r="M12" s="119">
        <f t="shared" si="0"/>
        <v>16</v>
      </c>
      <c r="N12" s="134">
        <v>2</v>
      </c>
      <c r="O12" s="134">
        <v>2</v>
      </c>
      <c r="P12" s="134">
        <v>2</v>
      </c>
      <c r="Q12" s="134">
        <v>2</v>
      </c>
      <c r="R12" s="134">
        <v>2</v>
      </c>
      <c r="S12" s="134">
        <v>2</v>
      </c>
      <c r="T12" s="156"/>
      <c r="U12" s="156"/>
      <c r="V12" s="156"/>
      <c r="W12" s="134">
        <v>2</v>
      </c>
      <c r="X12" s="134">
        <v>2</v>
      </c>
      <c r="Y12" s="119">
        <f t="shared" si="2"/>
        <v>16</v>
      </c>
      <c r="Z12" s="137">
        <v>2</v>
      </c>
      <c r="AA12" s="137">
        <v>2</v>
      </c>
      <c r="AB12" s="137">
        <v>2</v>
      </c>
      <c r="AC12" s="137">
        <v>2</v>
      </c>
      <c r="AD12" s="137">
        <v>2</v>
      </c>
      <c r="AE12" s="137">
        <v>2</v>
      </c>
      <c r="AF12" s="137">
        <v>2</v>
      </c>
      <c r="AG12" s="137">
        <v>2</v>
      </c>
      <c r="AH12" s="137">
        <v>2</v>
      </c>
      <c r="AI12" s="137">
        <v>2</v>
      </c>
      <c r="AJ12" s="137">
        <v>2</v>
      </c>
      <c r="AK12" s="119">
        <f t="shared" si="1"/>
        <v>22</v>
      </c>
    </row>
    <row r="13" spans="1:37" ht="21.75" customHeight="1" x14ac:dyDescent="0.5">
      <c r="A13" s="154">
        <v>7</v>
      </c>
      <c r="B13" s="122" t="s">
        <v>360</v>
      </c>
      <c r="C13" s="134">
        <v>2</v>
      </c>
      <c r="D13" s="134">
        <v>2</v>
      </c>
      <c r="E13" s="134">
        <v>2</v>
      </c>
      <c r="F13" s="134">
        <v>2</v>
      </c>
      <c r="G13" s="134">
        <v>2</v>
      </c>
      <c r="H13" s="134">
        <v>2</v>
      </c>
      <c r="I13" s="134">
        <v>2</v>
      </c>
      <c r="J13" s="156"/>
      <c r="K13" s="156"/>
      <c r="L13" s="134">
        <v>2</v>
      </c>
      <c r="M13" s="119">
        <f t="shared" si="0"/>
        <v>16</v>
      </c>
      <c r="N13" s="134">
        <v>2</v>
      </c>
      <c r="O13" s="134">
        <v>2</v>
      </c>
      <c r="P13" s="134">
        <v>2</v>
      </c>
      <c r="Q13" s="134">
        <v>2</v>
      </c>
      <c r="R13" s="134">
        <v>2</v>
      </c>
      <c r="S13" s="134">
        <v>2</v>
      </c>
      <c r="T13" s="134">
        <v>2</v>
      </c>
      <c r="U13" s="134">
        <v>2</v>
      </c>
      <c r="V13" s="134">
        <v>2</v>
      </c>
      <c r="W13" s="130"/>
      <c r="X13" s="130"/>
      <c r="Y13" s="119">
        <f t="shared" si="2"/>
        <v>18</v>
      </c>
      <c r="Z13" s="137">
        <v>2</v>
      </c>
      <c r="AA13" s="137">
        <v>2</v>
      </c>
      <c r="AB13" s="137">
        <v>2</v>
      </c>
      <c r="AC13" s="137">
        <v>2</v>
      </c>
      <c r="AD13" s="137">
        <v>2</v>
      </c>
      <c r="AE13" s="137">
        <v>2</v>
      </c>
      <c r="AF13" s="137">
        <v>2</v>
      </c>
      <c r="AG13" s="137">
        <v>2</v>
      </c>
      <c r="AH13" s="137">
        <v>2</v>
      </c>
      <c r="AI13" s="137">
        <v>2</v>
      </c>
      <c r="AJ13" s="137">
        <v>2</v>
      </c>
      <c r="AK13" s="119">
        <f t="shared" si="1"/>
        <v>22</v>
      </c>
    </row>
    <row r="14" spans="1:37" ht="21.75" customHeight="1" x14ac:dyDescent="0.5">
      <c r="A14" s="154">
        <v>8</v>
      </c>
      <c r="B14" s="122" t="s">
        <v>290</v>
      </c>
      <c r="C14" s="134">
        <v>2</v>
      </c>
      <c r="D14" s="134">
        <v>2</v>
      </c>
      <c r="E14" s="134">
        <v>2</v>
      </c>
      <c r="F14" s="156"/>
      <c r="G14" s="130"/>
      <c r="H14" s="130"/>
      <c r="I14" s="130"/>
      <c r="J14" s="130"/>
      <c r="K14" s="130"/>
      <c r="L14" s="134">
        <v>2</v>
      </c>
      <c r="M14" s="119"/>
      <c r="N14" s="134">
        <v>2</v>
      </c>
      <c r="O14" s="134">
        <v>2</v>
      </c>
      <c r="P14" s="134">
        <v>2</v>
      </c>
      <c r="Q14" s="134">
        <v>2</v>
      </c>
      <c r="R14" s="130"/>
      <c r="S14" s="130"/>
      <c r="T14" s="130"/>
      <c r="U14" s="130"/>
      <c r="V14" s="130"/>
      <c r="W14" s="130"/>
      <c r="X14" s="130"/>
      <c r="Y14" s="119">
        <f t="shared" si="2"/>
        <v>8</v>
      </c>
      <c r="Z14" s="137">
        <v>2</v>
      </c>
      <c r="AA14" s="137">
        <v>2</v>
      </c>
      <c r="AB14" s="137">
        <v>2</v>
      </c>
      <c r="AC14" s="137">
        <v>2</v>
      </c>
      <c r="AD14" s="137">
        <v>2</v>
      </c>
      <c r="AE14" s="137">
        <v>2</v>
      </c>
      <c r="AF14" s="137">
        <v>2</v>
      </c>
      <c r="AG14" s="137">
        <v>2</v>
      </c>
      <c r="AH14" s="137">
        <v>2</v>
      </c>
      <c r="AI14" s="137">
        <v>2</v>
      </c>
      <c r="AJ14" s="137">
        <v>2</v>
      </c>
      <c r="AK14" s="119">
        <f t="shared" si="1"/>
        <v>22</v>
      </c>
    </row>
    <row r="15" spans="1:37" ht="21.75" customHeight="1" x14ac:dyDescent="0.5">
      <c r="A15" s="153">
        <v>9</v>
      </c>
      <c r="B15" s="122" t="s">
        <v>361</v>
      </c>
      <c r="C15" s="130"/>
      <c r="D15" s="130"/>
      <c r="E15" s="130"/>
      <c r="F15" s="134">
        <v>2</v>
      </c>
      <c r="G15" s="134">
        <v>2</v>
      </c>
      <c r="H15" s="134">
        <v>2</v>
      </c>
      <c r="I15" s="134">
        <v>2</v>
      </c>
      <c r="J15" s="134">
        <v>2</v>
      </c>
      <c r="K15" s="134">
        <v>2</v>
      </c>
      <c r="L15" s="134">
        <v>2</v>
      </c>
      <c r="M15" s="119"/>
      <c r="N15" s="130"/>
      <c r="O15" s="130"/>
      <c r="P15" s="130"/>
      <c r="Q15" s="130"/>
      <c r="R15" s="134">
        <v>2</v>
      </c>
      <c r="S15" s="134">
        <v>2</v>
      </c>
      <c r="T15" s="134">
        <v>2</v>
      </c>
      <c r="U15" s="134">
        <v>2</v>
      </c>
      <c r="V15" s="134">
        <v>2</v>
      </c>
      <c r="W15" s="134">
        <v>2</v>
      </c>
      <c r="X15" s="134">
        <v>2</v>
      </c>
      <c r="Y15" s="119">
        <f t="shared" si="2"/>
        <v>14</v>
      </c>
      <c r="Z15" s="137">
        <v>1</v>
      </c>
      <c r="AA15" s="137">
        <v>1</v>
      </c>
      <c r="AB15" s="137">
        <v>1</v>
      </c>
      <c r="AC15" s="137">
        <v>1</v>
      </c>
      <c r="AD15" s="137">
        <v>1</v>
      </c>
      <c r="AE15" s="137">
        <v>1</v>
      </c>
      <c r="AF15" s="137">
        <v>1</v>
      </c>
      <c r="AG15" s="137">
        <v>1</v>
      </c>
      <c r="AH15" s="137">
        <v>1</v>
      </c>
      <c r="AI15" s="137">
        <v>1</v>
      </c>
      <c r="AJ15" s="137">
        <v>1</v>
      </c>
      <c r="AK15" s="119">
        <f t="shared" si="1"/>
        <v>11</v>
      </c>
    </row>
    <row r="16" spans="1:37" ht="21.75" customHeight="1" x14ac:dyDescent="0.5">
      <c r="A16" s="154">
        <v>10</v>
      </c>
      <c r="B16" s="122" t="s">
        <v>119</v>
      </c>
      <c r="C16" s="130"/>
      <c r="D16" s="130"/>
      <c r="E16" s="130"/>
      <c r="F16" s="130"/>
      <c r="G16" s="130"/>
      <c r="H16" s="130"/>
      <c r="I16" s="134">
        <v>2</v>
      </c>
      <c r="J16" s="134">
        <v>2</v>
      </c>
      <c r="K16" s="134">
        <v>2</v>
      </c>
      <c r="L16" s="156"/>
      <c r="M16" s="119"/>
      <c r="N16" s="130"/>
      <c r="O16" s="130"/>
      <c r="P16" s="130"/>
      <c r="Q16" s="130"/>
      <c r="R16" s="156"/>
      <c r="S16" s="156"/>
      <c r="T16" s="134">
        <v>2</v>
      </c>
      <c r="U16" s="134">
        <v>2</v>
      </c>
      <c r="V16" s="134">
        <v>2</v>
      </c>
      <c r="W16" s="134">
        <v>2</v>
      </c>
      <c r="X16" s="134">
        <v>2</v>
      </c>
      <c r="Y16" s="119">
        <f t="shared" si="2"/>
        <v>10</v>
      </c>
      <c r="Z16" s="137">
        <v>1</v>
      </c>
      <c r="AA16" s="137">
        <v>1</v>
      </c>
      <c r="AB16" s="137">
        <v>1</v>
      </c>
      <c r="AC16" s="137">
        <v>1</v>
      </c>
      <c r="AD16" s="137">
        <v>1</v>
      </c>
      <c r="AE16" s="137">
        <v>1</v>
      </c>
      <c r="AF16" s="137">
        <v>1</v>
      </c>
      <c r="AG16" s="137">
        <v>1</v>
      </c>
      <c r="AH16" s="137">
        <v>1</v>
      </c>
      <c r="AI16" s="137">
        <v>1</v>
      </c>
      <c r="AJ16" s="137">
        <v>1</v>
      </c>
      <c r="AK16" s="119">
        <f t="shared" si="1"/>
        <v>11</v>
      </c>
    </row>
    <row r="17" spans="1:37" ht="21.75" customHeight="1" x14ac:dyDescent="0.5">
      <c r="A17" s="154">
        <v>11</v>
      </c>
      <c r="B17" s="122" t="s">
        <v>363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84">
        <v>2</v>
      </c>
      <c r="M17" s="119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19">
        <f t="shared" si="2"/>
        <v>0</v>
      </c>
      <c r="Z17" s="137">
        <v>1</v>
      </c>
      <c r="AA17" s="137">
        <v>1</v>
      </c>
      <c r="AB17" s="137">
        <v>1</v>
      </c>
      <c r="AC17" s="137">
        <v>1</v>
      </c>
      <c r="AD17" s="137">
        <v>1</v>
      </c>
      <c r="AE17" s="137">
        <v>1</v>
      </c>
      <c r="AF17" s="137">
        <v>1</v>
      </c>
      <c r="AG17" s="137">
        <v>1</v>
      </c>
      <c r="AH17" s="137">
        <v>1</v>
      </c>
      <c r="AI17" s="137">
        <v>1</v>
      </c>
      <c r="AJ17" s="137">
        <v>1</v>
      </c>
      <c r="AK17" s="119">
        <f t="shared" si="1"/>
        <v>11</v>
      </c>
    </row>
    <row r="18" spans="1:37" ht="21.75" customHeight="1" x14ac:dyDescent="0.5">
      <c r="A18" s="154">
        <v>12</v>
      </c>
      <c r="B18" s="122" t="s">
        <v>362</v>
      </c>
      <c r="C18" s="130"/>
      <c r="D18" s="130"/>
      <c r="E18" s="130"/>
      <c r="F18" s="130"/>
      <c r="G18" s="130"/>
      <c r="H18" s="130"/>
      <c r="I18" s="134">
        <v>2</v>
      </c>
      <c r="J18" s="130"/>
      <c r="K18" s="130"/>
      <c r="L18" s="130"/>
      <c r="M18" s="119"/>
      <c r="N18" s="130"/>
      <c r="O18" s="130"/>
      <c r="P18" s="130"/>
      <c r="Q18" s="130"/>
      <c r="R18" s="130"/>
      <c r="S18" s="130"/>
      <c r="T18" s="134">
        <v>2</v>
      </c>
      <c r="U18" s="134">
        <v>2</v>
      </c>
      <c r="V18" s="134">
        <v>2</v>
      </c>
      <c r="W18" s="130"/>
      <c r="X18" s="130"/>
      <c r="Y18" s="119">
        <f t="shared" si="2"/>
        <v>6</v>
      </c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19">
        <f t="shared" si="1"/>
        <v>0</v>
      </c>
    </row>
    <row r="19" spans="1:37" ht="21.75" customHeight="1" x14ac:dyDescent="0.5">
      <c r="A19" s="153">
        <v>13</v>
      </c>
      <c r="B19" s="122" t="s">
        <v>39</v>
      </c>
      <c r="C19" s="134">
        <v>2</v>
      </c>
      <c r="D19" s="134">
        <v>2</v>
      </c>
      <c r="E19" s="134">
        <v>2</v>
      </c>
      <c r="F19" s="134">
        <v>2</v>
      </c>
      <c r="G19" s="134">
        <v>2</v>
      </c>
      <c r="H19" s="134">
        <v>2</v>
      </c>
      <c r="I19" s="130"/>
      <c r="J19" s="134">
        <v>2</v>
      </c>
      <c r="K19" s="134">
        <v>2</v>
      </c>
      <c r="L19" s="130"/>
      <c r="M19" s="119"/>
      <c r="N19" s="134">
        <v>2</v>
      </c>
      <c r="O19" s="134">
        <v>2</v>
      </c>
      <c r="P19" s="134">
        <v>2</v>
      </c>
      <c r="Q19" s="134">
        <v>2</v>
      </c>
      <c r="R19" s="134">
        <v>2</v>
      </c>
      <c r="S19" s="134">
        <v>2</v>
      </c>
      <c r="T19" s="130"/>
      <c r="U19" s="134"/>
      <c r="V19" s="134"/>
      <c r="W19" s="135">
        <v>2</v>
      </c>
      <c r="X19" s="135">
        <v>2</v>
      </c>
      <c r="Y19" s="119">
        <f t="shared" si="2"/>
        <v>16</v>
      </c>
      <c r="Z19" s="163">
        <v>2</v>
      </c>
      <c r="AA19" s="163">
        <v>2</v>
      </c>
      <c r="AB19" s="163">
        <v>2</v>
      </c>
      <c r="AC19" s="163">
        <v>2</v>
      </c>
      <c r="AD19" s="163">
        <v>2</v>
      </c>
      <c r="AE19" s="163">
        <v>2</v>
      </c>
      <c r="AF19" s="163">
        <v>2</v>
      </c>
      <c r="AG19" s="163">
        <v>2</v>
      </c>
      <c r="AH19" s="163">
        <v>2</v>
      </c>
      <c r="AI19" s="163">
        <v>2</v>
      </c>
      <c r="AJ19" s="163">
        <v>2</v>
      </c>
      <c r="AK19" s="119">
        <f t="shared" si="1"/>
        <v>22</v>
      </c>
    </row>
    <row r="20" spans="1:37" ht="21.75" customHeight="1" x14ac:dyDescent="0.5">
      <c r="A20" s="154">
        <v>14</v>
      </c>
      <c r="B20" s="122" t="s">
        <v>388</v>
      </c>
      <c r="C20" s="134">
        <v>2</v>
      </c>
      <c r="D20" s="134">
        <v>2</v>
      </c>
      <c r="E20" s="134">
        <v>2</v>
      </c>
      <c r="F20" s="134">
        <v>2</v>
      </c>
      <c r="G20" s="134">
        <v>2</v>
      </c>
      <c r="H20" s="134">
        <v>2</v>
      </c>
      <c r="I20" s="134">
        <v>2</v>
      </c>
      <c r="J20" s="134">
        <v>2</v>
      </c>
      <c r="K20" s="134">
        <v>2</v>
      </c>
      <c r="L20" s="134">
        <v>2</v>
      </c>
      <c r="M20" s="119">
        <f>SUM(C20:L20)</f>
        <v>20</v>
      </c>
      <c r="N20" s="134">
        <v>2</v>
      </c>
      <c r="O20" s="134">
        <v>2</v>
      </c>
      <c r="P20" s="134">
        <v>2</v>
      </c>
      <c r="Q20" s="134">
        <v>2</v>
      </c>
      <c r="R20" s="134">
        <v>2</v>
      </c>
      <c r="S20" s="134">
        <v>2</v>
      </c>
      <c r="T20" s="134">
        <v>2</v>
      </c>
      <c r="U20" s="134">
        <v>2</v>
      </c>
      <c r="V20" s="134">
        <v>2</v>
      </c>
      <c r="W20" s="134">
        <v>2</v>
      </c>
      <c r="X20" s="134">
        <v>2</v>
      </c>
      <c r="Y20" s="119">
        <f t="shared" si="2"/>
        <v>22</v>
      </c>
      <c r="Z20" s="130">
        <v>2</v>
      </c>
      <c r="AA20" s="130">
        <v>2</v>
      </c>
      <c r="AB20" s="130">
        <v>2</v>
      </c>
      <c r="AC20" s="130">
        <v>2</v>
      </c>
      <c r="AD20" s="130">
        <v>2</v>
      </c>
      <c r="AE20" s="130">
        <v>2</v>
      </c>
      <c r="AF20" s="130">
        <v>2</v>
      </c>
      <c r="AG20" s="130">
        <v>2</v>
      </c>
      <c r="AH20" s="130">
        <v>2</v>
      </c>
      <c r="AI20" s="130">
        <v>2</v>
      </c>
      <c r="AJ20" s="130">
        <v>2</v>
      </c>
      <c r="AK20" s="119">
        <f t="shared" si="1"/>
        <v>22</v>
      </c>
    </row>
    <row r="21" spans="1:37" ht="21.75" customHeight="1" x14ac:dyDescent="0.5">
      <c r="A21" s="154">
        <v>15</v>
      </c>
      <c r="B21" s="124" t="s">
        <v>389</v>
      </c>
      <c r="C21" s="134">
        <v>1</v>
      </c>
      <c r="D21" s="134">
        <v>1</v>
      </c>
      <c r="E21" s="134">
        <v>1</v>
      </c>
      <c r="F21" s="134">
        <v>1</v>
      </c>
      <c r="G21" s="134">
        <v>1</v>
      </c>
      <c r="H21" s="134">
        <v>1</v>
      </c>
      <c r="I21" s="134">
        <v>1</v>
      </c>
      <c r="J21" s="134">
        <v>1</v>
      </c>
      <c r="K21" s="134">
        <v>1</v>
      </c>
      <c r="L21" s="134">
        <v>1</v>
      </c>
      <c r="M21" s="119">
        <f>SUM(C21:L21)</f>
        <v>10</v>
      </c>
      <c r="N21" s="134">
        <v>1</v>
      </c>
      <c r="O21" s="134">
        <v>1</v>
      </c>
      <c r="P21" s="134">
        <v>1</v>
      </c>
      <c r="Q21" s="134">
        <v>1</v>
      </c>
      <c r="R21" s="134">
        <v>1</v>
      </c>
      <c r="S21" s="134">
        <v>1</v>
      </c>
      <c r="T21" s="134">
        <v>1</v>
      </c>
      <c r="U21" s="134">
        <v>1</v>
      </c>
      <c r="V21" s="134">
        <v>1</v>
      </c>
      <c r="W21" s="134">
        <v>1</v>
      </c>
      <c r="X21" s="134">
        <v>1</v>
      </c>
      <c r="Y21" s="119">
        <f t="shared" si="2"/>
        <v>11</v>
      </c>
      <c r="Z21" s="130">
        <v>1</v>
      </c>
      <c r="AA21" s="130">
        <v>1</v>
      </c>
      <c r="AB21" s="130">
        <v>1</v>
      </c>
      <c r="AC21" s="130">
        <v>1</v>
      </c>
      <c r="AD21" s="130">
        <v>1</v>
      </c>
      <c r="AE21" s="130">
        <v>1</v>
      </c>
      <c r="AF21" s="130">
        <v>1</v>
      </c>
      <c r="AG21" s="130">
        <v>1</v>
      </c>
      <c r="AH21" s="130">
        <v>1</v>
      </c>
      <c r="AI21" s="130">
        <v>1</v>
      </c>
      <c r="AJ21" s="130">
        <v>1</v>
      </c>
      <c r="AK21" s="119">
        <f t="shared" si="1"/>
        <v>11</v>
      </c>
    </row>
    <row r="22" spans="1:37" ht="21.75" customHeight="1" x14ac:dyDescent="0.5">
      <c r="A22" s="154">
        <v>16</v>
      </c>
      <c r="B22" s="124" t="s">
        <v>413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19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19">
        <f t="shared" si="2"/>
        <v>0</v>
      </c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19">
        <f t="shared" si="1"/>
        <v>0</v>
      </c>
    </row>
    <row r="23" spans="1:37" ht="21.75" customHeight="1" x14ac:dyDescent="0.5">
      <c r="A23" s="153">
        <v>17</v>
      </c>
      <c r="B23" s="124" t="s">
        <v>414</v>
      </c>
      <c r="C23" s="184">
        <v>1</v>
      </c>
      <c r="D23" s="184">
        <v>1</v>
      </c>
      <c r="E23" s="184">
        <v>1</v>
      </c>
      <c r="F23" s="184">
        <v>1</v>
      </c>
      <c r="G23" s="184">
        <v>1</v>
      </c>
      <c r="H23" s="184">
        <v>1</v>
      </c>
      <c r="I23" s="184">
        <v>1</v>
      </c>
      <c r="J23" s="184">
        <v>1</v>
      </c>
      <c r="K23" s="184">
        <v>1</v>
      </c>
      <c r="L23" s="184">
        <v>1</v>
      </c>
      <c r="M23" s="119">
        <f>SUM(C23:L23)</f>
        <v>10</v>
      </c>
      <c r="N23" s="184">
        <v>1</v>
      </c>
      <c r="O23" s="184">
        <v>1</v>
      </c>
      <c r="P23" s="184">
        <v>1</v>
      </c>
      <c r="Q23" s="184">
        <v>1</v>
      </c>
      <c r="R23" s="184">
        <v>1</v>
      </c>
      <c r="S23" s="184">
        <v>1</v>
      </c>
      <c r="T23" s="184">
        <v>1</v>
      </c>
      <c r="U23" s="184">
        <v>1</v>
      </c>
      <c r="V23" s="184">
        <v>1</v>
      </c>
      <c r="W23" s="184">
        <v>1</v>
      </c>
      <c r="X23" s="184">
        <v>1</v>
      </c>
      <c r="Y23" s="119">
        <f t="shared" si="2"/>
        <v>11</v>
      </c>
      <c r="Z23" s="137">
        <v>1</v>
      </c>
      <c r="AA23" s="137">
        <v>1</v>
      </c>
      <c r="AB23" s="137">
        <v>1</v>
      </c>
      <c r="AC23" s="137">
        <v>1</v>
      </c>
      <c r="AD23" s="137">
        <v>1</v>
      </c>
      <c r="AE23" s="137">
        <v>1</v>
      </c>
      <c r="AF23" s="137">
        <v>1</v>
      </c>
      <c r="AG23" s="137">
        <v>1</v>
      </c>
      <c r="AH23" s="137">
        <v>1</v>
      </c>
      <c r="AI23" s="137">
        <v>1</v>
      </c>
      <c r="AJ23" s="137">
        <v>1</v>
      </c>
      <c r="AK23" s="119">
        <f t="shared" si="1"/>
        <v>11</v>
      </c>
    </row>
    <row r="24" spans="1:37" ht="21.75" customHeight="1" x14ac:dyDescent="0.5">
      <c r="A24" s="154">
        <v>18</v>
      </c>
      <c r="B24" s="124" t="s">
        <v>415</v>
      </c>
      <c r="C24" s="184">
        <v>1</v>
      </c>
      <c r="D24" s="184">
        <v>1</v>
      </c>
      <c r="E24" s="184">
        <v>1</v>
      </c>
      <c r="F24" s="184">
        <v>1</v>
      </c>
      <c r="G24" s="184">
        <v>1</v>
      </c>
      <c r="H24" s="184">
        <v>1</v>
      </c>
      <c r="I24" s="184">
        <v>1</v>
      </c>
      <c r="J24" s="184">
        <v>1</v>
      </c>
      <c r="K24" s="184">
        <v>1</v>
      </c>
      <c r="L24" s="184">
        <v>1</v>
      </c>
      <c r="M24" s="119">
        <f>SUM(C24:L24)</f>
        <v>10</v>
      </c>
      <c r="N24" s="184">
        <v>1</v>
      </c>
      <c r="O24" s="184">
        <v>1</v>
      </c>
      <c r="P24" s="184">
        <v>1</v>
      </c>
      <c r="Q24" s="184">
        <v>1</v>
      </c>
      <c r="R24" s="184">
        <v>1</v>
      </c>
      <c r="S24" s="184">
        <v>1</v>
      </c>
      <c r="T24" s="184">
        <v>1</v>
      </c>
      <c r="U24" s="184">
        <v>1</v>
      </c>
      <c r="V24" s="184">
        <v>1</v>
      </c>
      <c r="W24" s="184">
        <v>1</v>
      </c>
      <c r="X24" s="184">
        <v>1</v>
      </c>
      <c r="Y24" s="119">
        <f t="shared" si="2"/>
        <v>11</v>
      </c>
      <c r="Z24" s="137">
        <v>1</v>
      </c>
      <c r="AA24" s="137">
        <v>1</v>
      </c>
      <c r="AB24" s="137">
        <v>1</v>
      </c>
      <c r="AC24" s="137">
        <v>1</v>
      </c>
      <c r="AD24" s="137">
        <v>1</v>
      </c>
      <c r="AE24" s="137">
        <v>1</v>
      </c>
      <c r="AF24" s="137">
        <v>1</v>
      </c>
      <c r="AG24" s="137">
        <v>1</v>
      </c>
      <c r="AH24" s="137">
        <v>1</v>
      </c>
      <c r="AI24" s="137">
        <v>1</v>
      </c>
      <c r="AJ24" s="137">
        <v>1</v>
      </c>
      <c r="AK24" s="119">
        <f t="shared" si="1"/>
        <v>11</v>
      </c>
    </row>
    <row r="25" spans="1:37" ht="21.75" customHeight="1" x14ac:dyDescent="0.5">
      <c r="A25" s="154">
        <v>19</v>
      </c>
      <c r="B25" s="125" t="s">
        <v>488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19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19">
        <f t="shared" si="2"/>
        <v>0</v>
      </c>
      <c r="Z25" s="137">
        <v>1</v>
      </c>
      <c r="AA25" s="137">
        <v>1</v>
      </c>
      <c r="AB25" s="137">
        <v>1</v>
      </c>
      <c r="AC25" s="137">
        <v>1</v>
      </c>
      <c r="AD25" s="137">
        <v>1</v>
      </c>
      <c r="AE25" s="137">
        <v>1</v>
      </c>
      <c r="AF25" s="137">
        <v>1</v>
      </c>
      <c r="AG25" s="137">
        <v>1</v>
      </c>
      <c r="AH25" s="137">
        <v>1</v>
      </c>
      <c r="AI25" s="137">
        <v>1</v>
      </c>
      <c r="AJ25" s="137">
        <v>1</v>
      </c>
      <c r="AK25" s="119">
        <f t="shared" si="1"/>
        <v>11</v>
      </c>
    </row>
    <row r="26" spans="1:37" ht="21.75" customHeight="1" x14ac:dyDescent="0.5">
      <c r="A26" s="153">
        <v>20</v>
      </c>
      <c r="B26" s="126" t="s">
        <v>416</v>
      </c>
      <c r="C26" s="130"/>
      <c r="D26" s="130"/>
      <c r="E26" s="130"/>
      <c r="F26" s="134">
        <v>1</v>
      </c>
      <c r="G26" s="134">
        <v>1</v>
      </c>
      <c r="H26" s="134">
        <v>1</v>
      </c>
      <c r="I26" s="130"/>
      <c r="J26" s="130"/>
      <c r="K26" s="130"/>
      <c r="L26" s="130"/>
      <c r="M26" s="118">
        <f t="shared" ref="M26:M43" si="3">SUM(C26:L26)</f>
        <v>3</v>
      </c>
      <c r="N26" s="184">
        <v>1</v>
      </c>
      <c r="O26" s="184">
        <v>1</v>
      </c>
      <c r="P26" s="184">
        <v>1</v>
      </c>
      <c r="Q26" s="184">
        <v>1</v>
      </c>
      <c r="R26" s="130"/>
      <c r="S26" s="130"/>
      <c r="T26" s="130"/>
      <c r="U26" s="130"/>
      <c r="V26" s="130"/>
      <c r="W26" s="130"/>
      <c r="X26" s="130"/>
      <c r="Y26" s="118">
        <f t="shared" si="2"/>
        <v>4</v>
      </c>
      <c r="Z26" s="137">
        <v>1</v>
      </c>
      <c r="AA26" s="137">
        <v>1</v>
      </c>
      <c r="AB26" s="137">
        <v>1</v>
      </c>
      <c r="AC26" s="137">
        <v>1</v>
      </c>
      <c r="AD26" s="137">
        <v>1</v>
      </c>
      <c r="AE26" s="137">
        <v>1</v>
      </c>
      <c r="AF26" s="137">
        <v>1</v>
      </c>
      <c r="AG26" s="137">
        <v>1</v>
      </c>
      <c r="AH26" s="137">
        <v>1</v>
      </c>
      <c r="AI26" s="137">
        <v>1</v>
      </c>
      <c r="AJ26" s="137">
        <v>1</v>
      </c>
      <c r="AK26" s="118">
        <f t="shared" si="1"/>
        <v>11</v>
      </c>
    </row>
    <row r="27" spans="1:37" ht="21.75" customHeight="1" x14ac:dyDescent="0.5">
      <c r="A27" s="154">
        <v>21</v>
      </c>
      <c r="B27" s="126" t="s">
        <v>417</v>
      </c>
      <c r="C27" s="156"/>
      <c r="D27" s="156"/>
      <c r="E27" s="156"/>
      <c r="F27" s="156"/>
      <c r="G27" s="130"/>
      <c r="H27" s="130"/>
      <c r="I27" s="130"/>
      <c r="J27" s="130"/>
      <c r="K27" s="130"/>
      <c r="L27" s="184">
        <v>1</v>
      </c>
      <c r="M27" s="118">
        <f t="shared" si="3"/>
        <v>1</v>
      </c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18">
        <f t="shared" si="2"/>
        <v>0</v>
      </c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18">
        <f t="shared" si="1"/>
        <v>0</v>
      </c>
    </row>
    <row r="28" spans="1:37" ht="21.75" customHeight="1" x14ac:dyDescent="0.5">
      <c r="A28" s="154">
        <v>22</v>
      </c>
      <c r="B28" s="126" t="s">
        <v>418</v>
      </c>
      <c r="C28" s="184">
        <v>1</v>
      </c>
      <c r="D28" s="184">
        <v>1</v>
      </c>
      <c r="E28" s="184">
        <v>1</v>
      </c>
      <c r="F28" s="130"/>
      <c r="G28" s="156"/>
      <c r="H28" s="156"/>
      <c r="I28" s="130"/>
      <c r="J28" s="130"/>
      <c r="K28" s="130"/>
      <c r="L28" s="130"/>
      <c r="M28" s="118">
        <f t="shared" si="3"/>
        <v>3</v>
      </c>
      <c r="N28" s="156"/>
      <c r="O28" s="156"/>
      <c r="P28" s="156"/>
      <c r="Q28" s="156"/>
      <c r="R28" s="184">
        <v>1</v>
      </c>
      <c r="S28" s="184">
        <v>1</v>
      </c>
      <c r="T28" s="156"/>
      <c r="U28" s="156"/>
      <c r="V28" s="156"/>
      <c r="W28" s="156"/>
      <c r="X28" s="156"/>
      <c r="Y28" s="118">
        <f t="shared" si="2"/>
        <v>2</v>
      </c>
      <c r="Z28" s="137">
        <v>1</v>
      </c>
      <c r="AA28" s="137">
        <v>1</v>
      </c>
      <c r="AB28" s="137">
        <v>1</v>
      </c>
      <c r="AC28" s="137">
        <v>1</v>
      </c>
      <c r="AD28" s="137">
        <v>1</v>
      </c>
      <c r="AE28" s="137">
        <v>1</v>
      </c>
      <c r="AF28" s="137">
        <v>1</v>
      </c>
      <c r="AG28" s="137">
        <v>1</v>
      </c>
      <c r="AH28" s="137">
        <v>1</v>
      </c>
      <c r="AI28" s="137">
        <v>1</v>
      </c>
      <c r="AJ28" s="137">
        <v>1</v>
      </c>
      <c r="AK28" s="118">
        <f t="shared" si="1"/>
        <v>11</v>
      </c>
    </row>
    <row r="29" spans="1:37" ht="21.75" customHeight="1" x14ac:dyDescent="0.5">
      <c r="A29" s="153">
        <v>23</v>
      </c>
      <c r="B29" s="126" t="s">
        <v>419</v>
      </c>
      <c r="C29" s="130"/>
      <c r="D29" s="130"/>
      <c r="E29" s="130"/>
      <c r="F29" s="130"/>
      <c r="G29" s="130"/>
      <c r="H29" s="130"/>
      <c r="I29" s="130"/>
      <c r="J29" s="184">
        <v>1</v>
      </c>
      <c r="K29" s="184">
        <v>1</v>
      </c>
      <c r="L29" s="130"/>
      <c r="M29" s="118">
        <f t="shared" si="3"/>
        <v>2</v>
      </c>
      <c r="N29" s="130"/>
      <c r="O29" s="130"/>
      <c r="P29" s="130"/>
      <c r="Q29" s="130"/>
      <c r="R29" s="130"/>
      <c r="S29" s="130"/>
      <c r="T29" s="130"/>
      <c r="U29" s="130"/>
      <c r="V29" s="130"/>
      <c r="W29" s="184">
        <v>1</v>
      </c>
      <c r="X29" s="184">
        <v>1</v>
      </c>
      <c r="Y29" s="118">
        <f t="shared" si="2"/>
        <v>2</v>
      </c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18">
        <f t="shared" si="1"/>
        <v>0</v>
      </c>
    </row>
    <row r="30" spans="1:37" ht="21.75" customHeight="1" x14ac:dyDescent="0.5">
      <c r="A30" s="154">
        <v>24</v>
      </c>
      <c r="B30" s="126" t="s">
        <v>420</v>
      </c>
      <c r="C30" s="130"/>
      <c r="D30" s="130"/>
      <c r="E30" s="130"/>
      <c r="F30" s="130"/>
      <c r="G30" s="130"/>
      <c r="H30" s="130"/>
      <c r="I30" s="134">
        <v>1</v>
      </c>
      <c r="J30" s="130"/>
      <c r="K30" s="130"/>
      <c r="L30" s="130"/>
      <c r="M30" s="118">
        <f t="shared" si="3"/>
        <v>1</v>
      </c>
      <c r="N30" s="130"/>
      <c r="O30" s="130"/>
      <c r="P30" s="130"/>
      <c r="Q30" s="130"/>
      <c r="R30" s="130"/>
      <c r="S30" s="130"/>
      <c r="T30" s="184">
        <v>1</v>
      </c>
      <c r="U30" s="184">
        <v>1</v>
      </c>
      <c r="V30" s="184">
        <v>1</v>
      </c>
      <c r="W30" s="130"/>
      <c r="X30" s="130"/>
      <c r="Y30" s="118">
        <f t="shared" si="2"/>
        <v>3</v>
      </c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18">
        <f t="shared" si="1"/>
        <v>0</v>
      </c>
    </row>
    <row r="31" spans="1:37" ht="21.75" customHeight="1" x14ac:dyDescent="0.5">
      <c r="A31" s="154">
        <v>25</v>
      </c>
      <c r="B31" s="126" t="s">
        <v>421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18">
        <f t="shared" si="3"/>
        <v>0</v>
      </c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18">
        <f>SUM(N31:X31)</f>
        <v>0</v>
      </c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18">
        <f t="shared" si="1"/>
        <v>0</v>
      </c>
    </row>
    <row r="32" spans="1:37" ht="21.75" customHeight="1" x14ac:dyDescent="0.5">
      <c r="A32" s="153">
        <v>26</v>
      </c>
      <c r="B32" s="126" t="s">
        <v>422</v>
      </c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18">
        <f t="shared" si="3"/>
        <v>0</v>
      </c>
      <c r="N32" s="184">
        <v>2</v>
      </c>
      <c r="O32" s="184">
        <v>2</v>
      </c>
      <c r="P32" s="184">
        <v>2</v>
      </c>
      <c r="Q32" s="184">
        <v>2</v>
      </c>
      <c r="R32" s="184">
        <v>2</v>
      </c>
      <c r="S32" s="184">
        <v>2</v>
      </c>
      <c r="T32" s="184">
        <v>2</v>
      </c>
      <c r="U32" s="184">
        <v>2</v>
      </c>
      <c r="V32" s="184">
        <v>2</v>
      </c>
      <c r="W32" s="184">
        <v>2</v>
      </c>
      <c r="X32" s="184">
        <v>2</v>
      </c>
      <c r="Y32" s="118">
        <f t="shared" ref="Y32:Y39" si="4">SUM(N32:X32)</f>
        <v>22</v>
      </c>
      <c r="Z32" s="130">
        <v>2</v>
      </c>
      <c r="AA32" s="130">
        <v>2</v>
      </c>
      <c r="AB32" s="130">
        <v>2</v>
      </c>
      <c r="AC32" s="130">
        <v>2</v>
      </c>
      <c r="AD32" s="130">
        <v>2</v>
      </c>
      <c r="AE32" s="130">
        <v>2</v>
      </c>
      <c r="AF32" s="130">
        <v>2</v>
      </c>
      <c r="AG32" s="130">
        <v>2</v>
      </c>
      <c r="AH32" s="130">
        <v>2</v>
      </c>
      <c r="AI32" s="130">
        <v>2</v>
      </c>
      <c r="AJ32" s="130">
        <v>2</v>
      </c>
      <c r="AK32" s="118">
        <f t="shared" si="1"/>
        <v>22</v>
      </c>
    </row>
    <row r="33" spans="1:38" ht="21.75" customHeight="1" x14ac:dyDescent="0.5">
      <c r="A33" s="154">
        <v>27</v>
      </c>
      <c r="B33" s="126" t="s">
        <v>423</v>
      </c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18">
        <f t="shared" si="3"/>
        <v>0</v>
      </c>
      <c r="N33" s="184">
        <v>2</v>
      </c>
      <c r="O33" s="184">
        <v>2</v>
      </c>
      <c r="P33" s="184">
        <v>2</v>
      </c>
      <c r="Q33" s="184">
        <v>2</v>
      </c>
      <c r="R33" s="184">
        <v>2</v>
      </c>
      <c r="S33" s="184">
        <v>2</v>
      </c>
      <c r="T33" s="184">
        <v>2</v>
      </c>
      <c r="U33" s="184">
        <v>2</v>
      </c>
      <c r="V33" s="184">
        <v>2</v>
      </c>
      <c r="W33" s="184">
        <v>2</v>
      </c>
      <c r="X33" s="184">
        <v>2</v>
      </c>
      <c r="Y33" s="118">
        <f t="shared" si="4"/>
        <v>22</v>
      </c>
      <c r="Z33" s="130">
        <v>2</v>
      </c>
      <c r="AA33" s="130">
        <v>2</v>
      </c>
      <c r="AB33" s="130">
        <v>2</v>
      </c>
      <c r="AC33" s="130">
        <v>2</v>
      </c>
      <c r="AD33" s="130">
        <v>2</v>
      </c>
      <c r="AE33" s="130">
        <v>2</v>
      </c>
      <c r="AF33" s="130">
        <v>2</v>
      </c>
      <c r="AG33" s="130">
        <v>2</v>
      </c>
      <c r="AH33" s="130">
        <v>2</v>
      </c>
      <c r="AI33" s="130">
        <v>2</v>
      </c>
      <c r="AJ33" s="130">
        <v>2</v>
      </c>
      <c r="AK33" s="118">
        <f t="shared" si="1"/>
        <v>22</v>
      </c>
    </row>
    <row r="34" spans="1:38" ht="21.75" customHeight="1" x14ac:dyDescent="0.5">
      <c r="A34" s="154">
        <v>28</v>
      </c>
      <c r="B34" s="126" t="s">
        <v>424</v>
      </c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18">
        <f t="shared" si="3"/>
        <v>0</v>
      </c>
      <c r="N34" s="184">
        <v>2</v>
      </c>
      <c r="O34" s="184">
        <v>2</v>
      </c>
      <c r="P34" s="184">
        <v>2</v>
      </c>
      <c r="Q34" s="184">
        <v>2</v>
      </c>
      <c r="R34" s="184">
        <v>2</v>
      </c>
      <c r="S34" s="184">
        <v>2</v>
      </c>
      <c r="T34" s="184">
        <v>2</v>
      </c>
      <c r="U34" s="184">
        <v>2</v>
      </c>
      <c r="V34" s="184">
        <v>2</v>
      </c>
      <c r="W34" s="184">
        <v>2</v>
      </c>
      <c r="X34" s="184">
        <v>2</v>
      </c>
      <c r="Y34" s="118">
        <f t="shared" si="4"/>
        <v>22</v>
      </c>
      <c r="Z34" s="130">
        <v>2</v>
      </c>
      <c r="AA34" s="130">
        <v>2</v>
      </c>
      <c r="AB34" s="130">
        <v>2</v>
      </c>
      <c r="AC34" s="130">
        <v>2</v>
      </c>
      <c r="AD34" s="130">
        <v>2</v>
      </c>
      <c r="AE34" s="130">
        <v>2</v>
      </c>
      <c r="AF34" s="130">
        <v>2</v>
      </c>
      <c r="AG34" s="130">
        <v>2</v>
      </c>
      <c r="AH34" s="130">
        <v>2</v>
      </c>
      <c r="AI34" s="130">
        <v>2</v>
      </c>
      <c r="AJ34" s="130">
        <v>2</v>
      </c>
      <c r="AK34" s="118">
        <f t="shared" si="1"/>
        <v>22</v>
      </c>
    </row>
    <row r="35" spans="1:38" ht="21.75" customHeight="1" x14ac:dyDescent="0.5">
      <c r="A35" s="153">
        <v>29</v>
      </c>
      <c r="B35" s="126" t="s">
        <v>425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18">
        <f t="shared" si="3"/>
        <v>0</v>
      </c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18">
        <f t="shared" si="4"/>
        <v>0</v>
      </c>
      <c r="Z35" s="130"/>
      <c r="AA35" s="130"/>
      <c r="AB35" s="130"/>
      <c r="AC35" s="130"/>
      <c r="AD35" s="130"/>
      <c r="AE35" s="130">
        <v>2</v>
      </c>
      <c r="AF35" s="130">
        <v>2</v>
      </c>
      <c r="AG35" s="130">
        <v>2</v>
      </c>
      <c r="AH35" s="130">
        <v>2</v>
      </c>
      <c r="AI35" s="130">
        <v>2</v>
      </c>
      <c r="AJ35" s="130">
        <v>2</v>
      </c>
      <c r="AK35" s="118">
        <f t="shared" si="1"/>
        <v>12</v>
      </c>
    </row>
    <row r="36" spans="1:38" ht="21.75" customHeight="1" x14ac:dyDescent="0.5">
      <c r="A36" s="154">
        <v>30</v>
      </c>
      <c r="B36" s="126" t="s">
        <v>426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18">
        <f t="shared" si="3"/>
        <v>0</v>
      </c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18">
        <f t="shared" si="4"/>
        <v>0</v>
      </c>
      <c r="Z36" s="130"/>
      <c r="AA36" s="130"/>
      <c r="AB36" s="130"/>
      <c r="AC36" s="130"/>
      <c r="AD36" s="130"/>
      <c r="AE36" s="130">
        <v>2</v>
      </c>
      <c r="AF36" s="130">
        <v>2</v>
      </c>
      <c r="AG36" s="130">
        <v>2</v>
      </c>
      <c r="AH36" s="130">
        <v>2</v>
      </c>
      <c r="AI36" s="130">
        <v>2</v>
      </c>
      <c r="AJ36" s="130">
        <v>2</v>
      </c>
      <c r="AK36" s="118">
        <f t="shared" si="1"/>
        <v>12</v>
      </c>
    </row>
    <row r="37" spans="1:38" ht="21.75" customHeight="1" x14ac:dyDescent="0.5">
      <c r="A37" s="154">
        <v>31</v>
      </c>
      <c r="B37" s="126" t="s">
        <v>427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18">
        <f t="shared" si="3"/>
        <v>0</v>
      </c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18">
        <f t="shared" si="4"/>
        <v>0</v>
      </c>
      <c r="Z37" s="130"/>
      <c r="AA37" s="130"/>
      <c r="AB37" s="130"/>
      <c r="AC37" s="130"/>
      <c r="AD37" s="130"/>
      <c r="AE37" s="130">
        <v>2</v>
      </c>
      <c r="AF37" s="130">
        <v>2</v>
      </c>
      <c r="AG37" s="130">
        <v>2</v>
      </c>
      <c r="AH37" s="130">
        <v>2</v>
      </c>
      <c r="AI37" s="130">
        <v>2</v>
      </c>
      <c r="AJ37" s="130">
        <v>2</v>
      </c>
      <c r="AK37" s="118">
        <f t="shared" si="1"/>
        <v>12</v>
      </c>
    </row>
    <row r="38" spans="1:38" ht="21.75" customHeight="1" x14ac:dyDescent="0.5">
      <c r="A38" s="153">
        <v>32</v>
      </c>
      <c r="B38" s="126" t="s">
        <v>428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18">
        <f t="shared" si="3"/>
        <v>0</v>
      </c>
      <c r="N38" s="130"/>
      <c r="O38" s="130"/>
      <c r="P38" s="130"/>
      <c r="Q38" s="130"/>
      <c r="R38" s="131"/>
      <c r="S38" s="131"/>
      <c r="T38" s="131"/>
      <c r="U38" s="131"/>
      <c r="V38" s="131"/>
      <c r="W38" s="131"/>
      <c r="X38" s="131"/>
      <c r="Y38" s="118">
        <f t="shared" si="4"/>
        <v>0</v>
      </c>
      <c r="Z38" s="130">
        <v>2</v>
      </c>
      <c r="AA38" s="130">
        <v>2</v>
      </c>
      <c r="AB38" s="130">
        <v>2</v>
      </c>
      <c r="AC38" s="130">
        <v>2</v>
      </c>
      <c r="AD38" s="130">
        <v>2</v>
      </c>
      <c r="AE38" s="131"/>
      <c r="AF38" s="131"/>
      <c r="AG38" s="131"/>
      <c r="AH38" s="131"/>
      <c r="AI38" s="131"/>
      <c r="AJ38" s="131"/>
      <c r="AK38" s="118">
        <f t="shared" si="1"/>
        <v>10</v>
      </c>
    </row>
    <row r="39" spans="1:38" ht="21.75" customHeight="1" x14ac:dyDescent="0.5">
      <c r="A39" s="154">
        <v>33</v>
      </c>
      <c r="B39" s="126" t="s">
        <v>429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18">
        <f t="shared" si="3"/>
        <v>0</v>
      </c>
      <c r="N39" s="130"/>
      <c r="O39" s="130"/>
      <c r="P39" s="130"/>
      <c r="Q39" s="130"/>
      <c r="R39" s="131"/>
      <c r="S39" s="131"/>
      <c r="T39" s="131"/>
      <c r="U39" s="131"/>
      <c r="V39" s="131"/>
      <c r="W39" s="131"/>
      <c r="X39" s="131"/>
      <c r="Y39" s="118">
        <f t="shared" si="4"/>
        <v>0</v>
      </c>
      <c r="Z39" s="130">
        <v>2</v>
      </c>
      <c r="AA39" s="130">
        <v>2</v>
      </c>
      <c r="AB39" s="130">
        <v>2</v>
      </c>
      <c r="AC39" s="130">
        <v>2</v>
      </c>
      <c r="AD39" s="130">
        <v>2</v>
      </c>
      <c r="AE39" s="131"/>
      <c r="AF39" s="131"/>
      <c r="AG39" s="131"/>
      <c r="AH39" s="131"/>
      <c r="AI39" s="131"/>
      <c r="AJ39" s="131"/>
      <c r="AK39" s="118">
        <f t="shared" si="1"/>
        <v>10</v>
      </c>
    </row>
    <row r="40" spans="1:38" ht="21.75" customHeight="1" x14ac:dyDescent="0.5">
      <c r="A40" s="154">
        <v>34</v>
      </c>
      <c r="B40" s="157" t="s">
        <v>430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18">
        <f t="shared" si="3"/>
        <v>0</v>
      </c>
      <c r="N40" s="132"/>
      <c r="O40" s="132"/>
      <c r="P40" s="132"/>
      <c r="Q40" s="132"/>
      <c r="R40" s="133"/>
      <c r="S40" s="133"/>
      <c r="T40" s="133"/>
      <c r="U40" s="133"/>
      <c r="V40" s="133"/>
      <c r="W40" s="133"/>
      <c r="X40" s="133"/>
      <c r="Y40" s="120">
        <f>SUM(N40:X40)</f>
        <v>0</v>
      </c>
      <c r="Z40" s="132">
        <v>2</v>
      </c>
      <c r="AA40" s="132">
        <v>2</v>
      </c>
      <c r="AB40" s="132">
        <v>2</v>
      </c>
      <c r="AC40" s="132">
        <v>2</v>
      </c>
      <c r="AD40" s="132">
        <v>2</v>
      </c>
      <c r="AE40" s="131"/>
      <c r="AF40" s="131"/>
      <c r="AG40" s="131"/>
      <c r="AH40" s="131"/>
      <c r="AI40" s="131"/>
      <c r="AJ40" s="131"/>
      <c r="AK40" s="118">
        <f>SUM(Z40:AJ40)</f>
        <v>10</v>
      </c>
    </row>
    <row r="41" spans="1:38" ht="21.75" customHeight="1" x14ac:dyDescent="0.5">
      <c r="A41" s="64">
        <v>35</v>
      </c>
      <c r="B41" s="126" t="s">
        <v>489</v>
      </c>
      <c r="C41" s="134">
        <v>1</v>
      </c>
      <c r="D41" s="134">
        <v>1</v>
      </c>
      <c r="E41" s="134">
        <v>1</v>
      </c>
      <c r="F41" s="134">
        <v>1</v>
      </c>
      <c r="G41" s="134">
        <v>1</v>
      </c>
      <c r="H41" s="134">
        <v>1</v>
      </c>
      <c r="I41" s="134">
        <v>1</v>
      </c>
      <c r="J41" s="134">
        <v>1</v>
      </c>
      <c r="K41" s="134">
        <v>1</v>
      </c>
      <c r="L41" s="134">
        <v>1</v>
      </c>
      <c r="M41" s="118">
        <f t="shared" si="3"/>
        <v>10</v>
      </c>
      <c r="N41" s="134">
        <v>1</v>
      </c>
      <c r="O41" s="134">
        <v>1</v>
      </c>
      <c r="P41" s="134">
        <v>1</v>
      </c>
      <c r="Q41" s="134">
        <v>1</v>
      </c>
      <c r="R41" s="134">
        <v>1</v>
      </c>
      <c r="S41" s="134">
        <v>1</v>
      </c>
      <c r="T41" s="134">
        <v>1</v>
      </c>
      <c r="U41" s="134">
        <v>1</v>
      </c>
      <c r="V41" s="134">
        <v>1</v>
      </c>
      <c r="W41" s="134">
        <v>1</v>
      </c>
      <c r="X41" s="134">
        <v>1</v>
      </c>
      <c r="Y41" s="120">
        <f>SUM(N41:X41)</f>
        <v>11</v>
      </c>
      <c r="Z41" s="137">
        <v>1</v>
      </c>
      <c r="AA41" s="137">
        <v>1</v>
      </c>
      <c r="AB41" s="137">
        <v>1</v>
      </c>
      <c r="AC41" s="137">
        <v>1</v>
      </c>
      <c r="AD41" s="137">
        <v>1</v>
      </c>
      <c r="AE41" s="137">
        <v>1</v>
      </c>
      <c r="AF41" s="137">
        <v>1</v>
      </c>
      <c r="AG41" s="137">
        <v>1</v>
      </c>
      <c r="AH41" s="137">
        <v>1</v>
      </c>
      <c r="AI41" s="137">
        <v>1</v>
      </c>
      <c r="AJ41" s="137">
        <v>1</v>
      </c>
      <c r="AK41" s="118">
        <f>SUM(Z41:AJ41)</f>
        <v>11</v>
      </c>
    </row>
    <row r="42" spans="1:38" ht="21.75" customHeight="1" x14ac:dyDescent="0.5">
      <c r="A42" s="60">
        <v>36</v>
      </c>
      <c r="B42" s="126" t="s">
        <v>490</v>
      </c>
      <c r="C42" s="134">
        <v>1</v>
      </c>
      <c r="D42" s="134">
        <v>1</v>
      </c>
      <c r="E42" s="134">
        <v>1</v>
      </c>
      <c r="F42" s="134">
        <v>1</v>
      </c>
      <c r="G42" s="134">
        <v>1</v>
      </c>
      <c r="H42" s="134">
        <v>1</v>
      </c>
      <c r="I42" s="134">
        <v>1</v>
      </c>
      <c r="J42" s="134">
        <v>1</v>
      </c>
      <c r="K42" s="134">
        <v>1</v>
      </c>
      <c r="L42" s="134">
        <v>1</v>
      </c>
      <c r="M42" s="118">
        <f t="shared" si="3"/>
        <v>10</v>
      </c>
      <c r="N42" s="134">
        <v>1</v>
      </c>
      <c r="O42" s="134">
        <v>1</v>
      </c>
      <c r="P42" s="134">
        <v>1</v>
      </c>
      <c r="Q42" s="134">
        <v>1</v>
      </c>
      <c r="R42" s="134">
        <v>1</v>
      </c>
      <c r="S42" s="134">
        <v>1</v>
      </c>
      <c r="T42" s="134">
        <v>1</v>
      </c>
      <c r="U42" s="134">
        <v>1</v>
      </c>
      <c r="V42" s="134">
        <v>1</v>
      </c>
      <c r="W42" s="134">
        <v>1</v>
      </c>
      <c r="X42" s="134">
        <v>1</v>
      </c>
      <c r="Y42" s="120">
        <f>SUM(N42:X42)</f>
        <v>11</v>
      </c>
      <c r="Z42" s="137">
        <v>1</v>
      </c>
      <c r="AA42" s="137">
        <v>1</v>
      </c>
      <c r="AB42" s="137">
        <v>1</v>
      </c>
      <c r="AC42" s="137">
        <v>1</v>
      </c>
      <c r="AD42" s="137">
        <v>1</v>
      </c>
      <c r="AE42" s="137">
        <v>1</v>
      </c>
      <c r="AF42" s="137">
        <v>1</v>
      </c>
      <c r="AG42" s="137">
        <v>1</v>
      </c>
      <c r="AH42" s="137">
        <v>1</v>
      </c>
      <c r="AI42" s="137">
        <v>1</v>
      </c>
      <c r="AJ42" s="137">
        <v>1</v>
      </c>
      <c r="AK42" s="118">
        <f>SUM(Z42:AJ42)</f>
        <v>11</v>
      </c>
    </row>
    <row r="43" spans="1:38" ht="21.75" customHeight="1" x14ac:dyDescent="0.5">
      <c r="A43" s="155" t="s">
        <v>40</v>
      </c>
      <c r="B43" s="152"/>
      <c r="C43" s="138">
        <f>SUM(C7:C42)</f>
        <v>28</v>
      </c>
      <c r="D43" s="138">
        <f t="shared" ref="D43:L43" si="5">SUM(D7:D42)</f>
        <v>28</v>
      </c>
      <c r="E43" s="138">
        <f t="shared" si="5"/>
        <v>28</v>
      </c>
      <c r="F43" s="138">
        <f t="shared" si="5"/>
        <v>28</v>
      </c>
      <c r="G43" s="138">
        <f t="shared" si="5"/>
        <v>28</v>
      </c>
      <c r="H43" s="138">
        <f t="shared" si="5"/>
        <v>28</v>
      </c>
      <c r="I43" s="138">
        <f t="shared" si="5"/>
        <v>28</v>
      </c>
      <c r="J43" s="138">
        <f t="shared" si="5"/>
        <v>28</v>
      </c>
      <c r="K43" s="138">
        <f t="shared" si="5"/>
        <v>28</v>
      </c>
      <c r="L43" s="138">
        <f t="shared" si="5"/>
        <v>28</v>
      </c>
      <c r="M43" s="120">
        <f t="shared" si="3"/>
        <v>280</v>
      </c>
      <c r="N43" s="138">
        <f>SUM(N7:N42)</f>
        <v>33</v>
      </c>
      <c r="O43" s="138">
        <f t="shared" ref="O43:X43" si="6">SUM(O7:O42)</f>
        <v>33</v>
      </c>
      <c r="P43" s="138">
        <f t="shared" si="6"/>
        <v>33</v>
      </c>
      <c r="Q43" s="138">
        <f t="shared" si="6"/>
        <v>33</v>
      </c>
      <c r="R43" s="138">
        <f t="shared" si="6"/>
        <v>33</v>
      </c>
      <c r="S43" s="138">
        <f t="shared" si="6"/>
        <v>33</v>
      </c>
      <c r="T43" s="138">
        <f t="shared" si="6"/>
        <v>33</v>
      </c>
      <c r="U43" s="138">
        <f t="shared" si="6"/>
        <v>33</v>
      </c>
      <c r="V43" s="138">
        <f t="shared" si="6"/>
        <v>33</v>
      </c>
      <c r="W43" s="138">
        <f t="shared" si="6"/>
        <v>33</v>
      </c>
      <c r="X43" s="138">
        <f t="shared" si="6"/>
        <v>33</v>
      </c>
      <c r="Y43" s="139">
        <f>SUM(Y7:Y34)</f>
        <v>341</v>
      </c>
      <c r="Z43" s="138">
        <f>SUM(Z7:Z42)</f>
        <v>45</v>
      </c>
      <c r="AA43" s="138">
        <f t="shared" ref="AA43:AJ43" si="7">SUM(AA7:AA42)</f>
        <v>45</v>
      </c>
      <c r="AB43" s="138">
        <f t="shared" si="7"/>
        <v>45</v>
      </c>
      <c r="AC43" s="138">
        <f t="shared" si="7"/>
        <v>45</v>
      </c>
      <c r="AD43" s="138">
        <f t="shared" si="7"/>
        <v>45</v>
      </c>
      <c r="AE43" s="138">
        <f t="shared" si="7"/>
        <v>45</v>
      </c>
      <c r="AF43" s="138">
        <f t="shared" si="7"/>
        <v>45</v>
      </c>
      <c r="AG43" s="138">
        <f t="shared" si="7"/>
        <v>45</v>
      </c>
      <c r="AH43" s="138">
        <f t="shared" si="7"/>
        <v>45</v>
      </c>
      <c r="AI43" s="138">
        <f>SUM(AI7:AI42)</f>
        <v>45</v>
      </c>
      <c r="AJ43" s="138">
        <f t="shared" si="7"/>
        <v>45</v>
      </c>
      <c r="AK43" s="136">
        <f>SUM(AK7:AK42)</f>
        <v>495</v>
      </c>
      <c r="AL43" s="150">
        <f>M43+Y43+AK43</f>
        <v>1116</v>
      </c>
    </row>
    <row r="44" spans="1:38" ht="20.25" customHeight="1" x14ac:dyDescent="0.45">
      <c r="A44" s="151"/>
      <c r="B44" s="140" t="s">
        <v>279</v>
      </c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2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4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</row>
    <row r="45" spans="1:38" ht="20.25" customHeight="1" x14ac:dyDescent="0.5">
      <c r="B45" s="145" t="s">
        <v>283</v>
      </c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7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7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</row>
    <row r="46" spans="1:38" ht="20.25" customHeight="1" x14ac:dyDescent="0.4">
      <c r="B46" s="106"/>
      <c r="H46" s="148"/>
    </row>
    <row r="47" spans="1:38" ht="20.25" customHeight="1" x14ac:dyDescent="0.5">
      <c r="Y47" s="149" t="s">
        <v>491</v>
      </c>
    </row>
  </sheetData>
  <mergeCells count="11">
    <mergeCell ref="B1:I1"/>
    <mergeCell ref="J1:AK1"/>
    <mergeCell ref="B2:I2"/>
    <mergeCell ref="J2:AK2"/>
    <mergeCell ref="J3:AK3"/>
    <mergeCell ref="A4:A6"/>
    <mergeCell ref="B4:B6"/>
    <mergeCell ref="N4:Y4"/>
    <mergeCell ref="Z4:AK4"/>
    <mergeCell ref="C5:M5"/>
    <mergeCell ref="N5:Y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1"/>
  <sheetViews>
    <sheetView workbookViewId="0">
      <selection sqref="A1:D1"/>
    </sheetView>
  </sheetViews>
  <sheetFormatPr defaultRowHeight="16.899999999999999" x14ac:dyDescent="0.5"/>
  <cols>
    <col min="1" max="1" width="11" customWidth="1"/>
    <col min="2" max="2" width="8.3984375" customWidth="1"/>
    <col min="3" max="3" width="38.1328125" customWidth="1"/>
    <col min="4" max="4" width="26" style="26" customWidth="1"/>
    <col min="5" max="5" width="6.265625" style="32" customWidth="1"/>
    <col min="6" max="6" width="30" style="26" customWidth="1"/>
    <col min="7" max="7" width="4.73046875" style="21" customWidth="1"/>
    <col min="8" max="8" width="29.73046875" style="26" customWidth="1"/>
    <col min="9" max="9" width="11.86328125" style="21" customWidth="1"/>
    <col min="10" max="10" width="14.265625" style="197" customWidth="1"/>
  </cols>
  <sheetData>
    <row r="1" spans="1:12" ht="40.5" customHeight="1" x14ac:dyDescent="0.45">
      <c r="A1" s="1028" t="s">
        <v>373</v>
      </c>
      <c r="B1" s="1028"/>
      <c r="C1" s="1028"/>
      <c r="D1" s="1028"/>
      <c r="E1" s="238"/>
      <c r="F1" s="239" t="s">
        <v>492</v>
      </c>
      <c r="G1" s="239"/>
      <c r="H1" s="239"/>
      <c r="I1" s="239"/>
      <c r="J1" s="191"/>
      <c r="K1" s="2"/>
      <c r="L1" s="2"/>
    </row>
    <row r="2" spans="1:12" ht="24" customHeight="1" x14ac:dyDescent="0.45">
      <c r="A2" s="240"/>
      <c r="B2" s="241">
        <v>13</v>
      </c>
      <c r="C2" s="241"/>
      <c r="D2" s="242"/>
      <c r="E2" s="243"/>
      <c r="F2" s="1029" t="s">
        <v>493</v>
      </c>
      <c r="G2" s="1029"/>
      <c r="H2" s="1029"/>
      <c r="I2" s="1029"/>
      <c r="J2" s="194"/>
      <c r="K2" s="1"/>
      <c r="L2" s="2"/>
    </row>
    <row r="3" spans="1:12" ht="26.25" customHeight="1" x14ac:dyDescent="0.45">
      <c r="A3" s="1030" t="s">
        <v>2</v>
      </c>
      <c r="B3" s="1033" t="s">
        <v>3</v>
      </c>
      <c r="C3" s="1034" t="s">
        <v>81</v>
      </c>
      <c r="D3" s="1036" t="s">
        <v>5</v>
      </c>
      <c r="E3" s="1037"/>
      <c r="F3" s="1037"/>
      <c r="G3" s="1037"/>
      <c r="H3" s="1037"/>
      <c r="I3" s="1038"/>
      <c r="J3" s="888" t="s">
        <v>82</v>
      </c>
      <c r="K3" s="2"/>
      <c r="L3" s="2"/>
    </row>
    <row r="4" spans="1:12" ht="26.25" customHeight="1" x14ac:dyDescent="0.45">
      <c r="A4" s="1031"/>
      <c r="B4" s="1031"/>
      <c r="C4" s="1035"/>
      <c r="D4" s="1039" t="s">
        <v>83</v>
      </c>
      <c r="E4" s="1040"/>
      <c r="F4" s="1041" t="s">
        <v>18</v>
      </c>
      <c r="G4" s="1040"/>
      <c r="H4" s="1041" t="s">
        <v>84</v>
      </c>
      <c r="I4" s="1040"/>
      <c r="J4" s="889"/>
      <c r="K4" s="2"/>
      <c r="L4" s="2"/>
    </row>
    <row r="5" spans="1:12" ht="16.5" x14ac:dyDescent="0.45">
      <c r="A5" s="1032"/>
      <c r="B5" s="1032"/>
      <c r="C5" s="1031"/>
      <c r="D5" s="244" t="s">
        <v>23</v>
      </c>
      <c r="E5" s="245" t="s">
        <v>7</v>
      </c>
      <c r="F5" s="244" t="s">
        <v>23</v>
      </c>
      <c r="G5" s="245" t="s">
        <v>7</v>
      </c>
      <c r="H5" s="244" t="s">
        <v>23</v>
      </c>
      <c r="I5" s="245" t="s">
        <v>7</v>
      </c>
      <c r="J5" s="890"/>
      <c r="K5" s="2"/>
      <c r="L5" s="2"/>
    </row>
    <row r="6" spans="1:12" ht="24" customHeight="1" x14ac:dyDescent="0.45">
      <c r="A6" s="1030" t="s">
        <v>27</v>
      </c>
      <c r="B6" s="170">
        <v>1</v>
      </c>
      <c r="C6" s="218" t="s">
        <v>85</v>
      </c>
      <c r="D6" s="20"/>
      <c r="E6" s="108">
        <f>ROUND((LEN(D6)/2),0)*2</f>
        <v>0</v>
      </c>
      <c r="F6" s="20" t="s">
        <v>86</v>
      </c>
      <c r="G6" s="110">
        <v>4</v>
      </c>
      <c r="H6" s="29" t="s">
        <v>87</v>
      </c>
      <c r="I6" s="108">
        <f>ROUND((LEN(H6)/2),0)*2</f>
        <v>4</v>
      </c>
      <c r="J6" s="230">
        <f>E6+G6+I6</f>
        <v>8</v>
      </c>
      <c r="K6" s="2">
        <v>1</v>
      </c>
      <c r="L6" s="2"/>
    </row>
    <row r="7" spans="1:12" ht="24" customHeight="1" x14ac:dyDescent="0.5">
      <c r="A7" s="1031"/>
      <c r="B7" s="174">
        <v>2</v>
      </c>
      <c r="C7" s="219" t="s">
        <v>88</v>
      </c>
      <c r="D7" s="18" t="s">
        <v>494</v>
      </c>
      <c r="E7" s="167">
        <f t="shared" ref="E7:E16" si="0">ROUND((LEN(D7)/2),0)*2</f>
        <v>2</v>
      </c>
      <c r="F7" s="18"/>
      <c r="G7" s="76">
        <f>ROUND((LEN(F7)/2),0)*3</f>
        <v>0</v>
      </c>
      <c r="H7" s="27" t="s">
        <v>89</v>
      </c>
      <c r="I7" s="167">
        <f t="shared" ref="I7:I18" si="1">ROUND((LEN(H7)/2),0)*2</f>
        <v>4</v>
      </c>
      <c r="J7" s="231">
        <f t="shared" ref="J7:J62" si="2">E7+G7+I7</f>
        <v>6</v>
      </c>
      <c r="K7" s="2">
        <v>2</v>
      </c>
      <c r="L7" s="2"/>
    </row>
    <row r="8" spans="1:12" ht="24" customHeight="1" x14ac:dyDescent="0.5">
      <c r="A8" s="1031"/>
      <c r="B8" s="174">
        <v>3</v>
      </c>
      <c r="C8" s="219" t="s">
        <v>90</v>
      </c>
      <c r="D8" s="18" t="s">
        <v>495</v>
      </c>
      <c r="E8" s="167">
        <f t="shared" si="0"/>
        <v>4</v>
      </c>
      <c r="F8" s="18"/>
      <c r="G8" s="76">
        <f>ROUND((LEN(F8)/2),0)*3</f>
        <v>0</v>
      </c>
      <c r="H8" s="27" t="s">
        <v>496</v>
      </c>
      <c r="I8" s="167">
        <f t="shared" si="1"/>
        <v>4</v>
      </c>
      <c r="J8" s="231">
        <f t="shared" si="2"/>
        <v>8</v>
      </c>
      <c r="K8" s="2">
        <v>3</v>
      </c>
      <c r="L8" s="2"/>
    </row>
    <row r="9" spans="1:12" ht="24" customHeight="1" x14ac:dyDescent="0.5">
      <c r="A9" s="1031"/>
      <c r="B9" s="252">
        <v>4</v>
      </c>
      <c r="C9" s="253" t="s">
        <v>92</v>
      </c>
      <c r="D9" s="254"/>
      <c r="E9" s="167">
        <f t="shared" si="0"/>
        <v>0</v>
      </c>
      <c r="F9" s="254"/>
      <c r="G9" s="256"/>
      <c r="H9" s="254"/>
      <c r="I9" s="167">
        <f t="shared" si="1"/>
        <v>0</v>
      </c>
      <c r="J9" s="232">
        <f t="shared" si="2"/>
        <v>0</v>
      </c>
      <c r="K9" s="2">
        <v>4</v>
      </c>
      <c r="L9" s="2"/>
    </row>
    <row r="10" spans="1:12" ht="24" customHeight="1" x14ac:dyDescent="0.5">
      <c r="A10" s="1031"/>
      <c r="B10" s="174">
        <v>5</v>
      </c>
      <c r="C10" s="219" t="s">
        <v>93</v>
      </c>
      <c r="D10" s="18" t="s">
        <v>96</v>
      </c>
      <c r="E10" s="167">
        <f t="shared" si="0"/>
        <v>2</v>
      </c>
      <c r="F10" s="18" t="s">
        <v>94</v>
      </c>
      <c r="G10" s="76">
        <v>4</v>
      </c>
      <c r="H10" s="27"/>
      <c r="I10" s="167">
        <f t="shared" si="1"/>
        <v>0</v>
      </c>
      <c r="J10" s="231">
        <f t="shared" si="2"/>
        <v>6</v>
      </c>
      <c r="K10" s="2">
        <v>5</v>
      </c>
      <c r="L10" s="2"/>
    </row>
    <row r="11" spans="1:12" ht="24" customHeight="1" x14ac:dyDescent="0.5">
      <c r="A11" s="1031"/>
      <c r="B11" s="174">
        <v>6</v>
      </c>
      <c r="C11" s="219" t="s">
        <v>95</v>
      </c>
      <c r="D11" s="18"/>
      <c r="E11" s="167">
        <f t="shared" si="0"/>
        <v>0</v>
      </c>
      <c r="F11" s="18"/>
      <c r="G11" s="76">
        <f>ROUND((LEN(F11)/2),0)*3</f>
        <v>0</v>
      </c>
      <c r="H11" s="27"/>
      <c r="I11" s="167">
        <f t="shared" si="1"/>
        <v>0</v>
      </c>
      <c r="J11" s="231">
        <f t="shared" si="2"/>
        <v>0</v>
      </c>
      <c r="K11" s="2">
        <v>6</v>
      </c>
      <c r="L11" s="2"/>
    </row>
    <row r="12" spans="1:12" ht="24" customHeight="1" x14ac:dyDescent="0.5">
      <c r="A12" s="1031"/>
      <c r="B12" s="174">
        <v>7</v>
      </c>
      <c r="C12" s="219" t="s">
        <v>97</v>
      </c>
      <c r="D12" s="18"/>
      <c r="E12" s="167">
        <f t="shared" si="0"/>
        <v>0</v>
      </c>
      <c r="F12" s="18" t="s">
        <v>98</v>
      </c>
      <c r="G12" s="36">
        <f t="shared" ref="G12:G18" si="3">ROUND((LEN(F12)/2),0)*2</f>
        <v>4</v>
      </c>
      <c r="H12" s="27" t="s">
        <v>99</v>
      </c>
      <c r="I12" s="167">
        <f t="shared" si="1"/>
        <v>2</v>
      </c>
      <c r="J12" s="231">
        <f t="shared" si="2"/>
        <v>6</v>
      </c>
      <c r="K12" s="2">
        <v>7</v>
      </c>
      <c r="L12" s="2"/>
    </row>
    <row r="13" spans="1:12" ht="24" customHeight="1" x14ac:dyDescent="0.5">
      <c r="A13" s="1031"/>
      <c r="B13" s="174">
        <v>8</v>
      </c>
      <c r="C13" s="219" t="s">
        <v>100</v>
      </c>
      <c r="D13" s="18" t="s">
        <v>497</v>
      </c>
      <c r="E13" s="167">
        <f t="shared" si="0"/>
        <v>4</v>
      </c>
      <c r="F13" s="18"/>
      <c r="G13" s="36">
        <f t="shared" si="3"/>
        <v>0</v>
      </c>
      <c r="H13" s="27" t="s">
        <v>101</v>
      </c>
      <c r="I13" s="167">
        <f t="shared" si="1"/>
        <v>4</v>
      </c>
      <c r="J13" s="231">
        <f t="shared" si="2"/>
        <v>8</v>
      </c>
      <c r="K13" s="2">
        <v>8</v>
      </c>
      <c r="L13" s="2"/>
    </row>
    <row r="14" spans="1:12" ht="24" customHeight="1" x14ac:dyDescent="0.5">
      <c r="A14" s="1031"/>
      <c r="B14" s="174">
        <v>9</v>
      </c>
      <c r="C14" s="219" t="s">
        <v>102</v>
      </c>
      <c r="D14" s="18"/>
      <c r="E14" s="167">
        <f t="shared" si="0"/>
        <v>0</v>
      </c>
      <c r="F14" s="18" t="s">
        <v>103</v>
      </c>
      <c r="G14" s="36">
        <f t="shared" si="3"/>
        <v>2</v>
      </c>
      <c r="H14" s="27" t="s">
        <v>104</v>
      </c>
      <c r="I14" s="167">
        <f t="shared" si="1"/>
        <v>4</v>
      </c>
      <c r="J14" s="231">
        <f t="shared" si="2"/>
        <v>6</v>
      </c>
      <c r="K14" s="2"/>
      <c r="L14" s="2"/>
    </row>
    <row r="15" spans="1:12" ht="24" customHeight="1" x14ac:dyDescent="0.5">
      <c r="A15" s="1031"/>
      <c r="B15" s="174">
        <v>10</v>
      </c>
      <c r="C15" s="219" t="s">
        <v>105</v>
      </c>
      <c r="D15" s="18" t="s">
        <v>498</v>
      </c>
      <c r="E15" s="167">
        <f t="shared" si="0"/>
        <v>4</v>
      </c>
      <c r="F15" s="18" t="s">
        <v>106</v>
      </c>
      <c r="G15" s="36">
        <f t="shared" si="3"/>
        <v>4</v>
      </c>
      <c r="H15" s="27"/>
      <c r="I15" s="167">
        <f t="shared" si="1"/>
        <v>0</v>
      </c>
      <c r="J15" s="231">
        <f t="shared" si="2"/>
        <v>8</v>
      </c>
      <c r="K15" s="2"/>
      <c r="L15" s="2"/>
    </row>
    <row r="16" spans="1:12" ht="24" customHeight="1" x14ac:dyDescent="0.5">
      <c r="A16" s="1042"/>
      <c r="B16" s="172">
        <v>11</v>
      </c>
      <c r="C16" s="220" t="s">
        <v>107</v>
      </c>
      <c r="D16" s="23" t="s">
        <v>499</v>
      </c>
      <c r="E16" s="109">
        <f t="shared" si="0"/>
        <v>4</v>
      </c>
      <c r="F16" s="23" t="s">
        <v>101</v>
      </c>
      <c r="G16" s="217">
        <f t="shared" si="3"/>
        <v>4</v>
      </c>
      <c r="H16" s="30"/>
      <c r="I16" s="109">
        <f t="shared" si="1"/>
        <v>0</v>
      </c>
      <c r="J16" s="233">
        <f t="shared" si="2"/>
        <v>8</v>
      </c>
      <c r="K16" s="2"/>
      <c r="L16" s="2"/>
    </row>
    <row r="17" spans="1:12" ht="24" customHeight="1" x14ac:dyDescent="0.5">
      <c r="A17" s="1030" t="s">
        <v>28</v>
      </c>
      <c r="B17" s="170">
        <v>1</v>
      </c>
      <c r="C17" s="221" t="s">
        <v>108</v>
      </c>
      <c r="D17" s="20"/>
      <c r="E17" s="71">
        <f>ROUND((LEN(D17)/2),0)*2</f>
        <v>0</v>
      </c>
      <c r="F17" s="20"/>
      <c r="G17" s="85">
        <f t="shared" si="3"/>
        <v>0</v>
      </c>
      <c r="H17" s="29" t="s">
        <v>109</v>
      </c>
      <c r="I17" s="167">
        <f t="shared" si="1"/>
        <v>6</v>
      </c>
      <c r="J17" s="235">
        <f t="shared" si="2"/>
        <v>6</v>
      </c>
      <c r="K17" s="2">
        <v>10</v>
      </c>
      <c r="L17" s="2"/>
    </row>
    <row r="18" spans="1:12" ht="24" customHeight="1" x14ac:dyDescent="0.5">
      <c r="A18" s="1031"/>
      <c r="B18" s="174">
        <v>2</v>
      </c>
      <c r="C18" s="219" t="s">
        <v>110</v>
      </c>
      <c r="D18" s="18"/>
      <c r="E18" s="212">
        <f>ROUND((LEN(D18)/2),0)*2</f>
        <v>0</v>
      </c>
      <c r="F18" s="18"/>
      <c r="G18" s="36">
        <f t="shared" si="3"/>
        <v>0</v>
      </c>
      <c r="H18" s="27" t="s">
        <v>111</v>
      </c>
      <c r="I18" s="167">
        <f t="shared" si="1"/>
        <v>4</v>
      </c>
      <c r="J18" s="236">
        <f t="shared" si="2"/>
        <v>4</v>
      </c>
      <c r="K18" s="2"/>
      <c r="L18" s="2"/>
    </row>
    <row r="19" spans="1:12" ht="24" customHeight="1" x14ac:dyDescent="0.5">
      <c r="A19" s="1031"/>
      <c r="B19" s="174">
        <v>3</v>
      </c>
      <c r="C19" s="222" t="s">
        <v>112</v>
      </c>
      <c r="D19" s="18"/>
      <c r="E19" s="212">
        <v>4</v>
      </c>
      <c r="F19" s="18"/>
      <c r="G19" s="36"/>
      <c r="H19" s="27"/>
      <c r="I19" s="69"/>
      <c r="J19" s="236">
        <f t="shared" si="2"/>
        <v>4</v>
      </c>
      <c r="K19" s="2"/>
      <c r="L19" s="2"/>
    </row>
    <row r="20" spans="1:12" ht="24" customHeight="1" x14ac:dyDescent="0.5">
      <c r="A20" s="1031"/>
      <c r="B20" s="172">
        <v>4</v>
      </c>
      <c r="C20" s="223" t="s">
        <v>113</v>
      </c>
      <c r="D20" s="23"/>
      <c r="E20" s="213">
        <v>7</v>
      </c>
      <c r="F20" s="23"/>
      <c r="G20" s="37"/>
      <c r="H20" s="30"/>
      <c r="I20" s="70"/>
      <c r="J20" s="237">
        <f t="shared" si="2"/>
        <v>7</v>
      </c>
      <c r="K20" s="2">
        <v>11</v>
      </c>
      <c r="L20" s="2"/>
    </row>
    <row r="21" spans="1:12" ht="24" customHeight="1" x14ac:dyDescent="0.5">
      <c r="A21" s="1030" t="s">
        <v>29</v>
      </c>
      <c r="B21" s="3">
        <v>1</v>
      </c>
      <c r="C21" s="224" t="s">
        <v>114</v>
      </c>
      <c r="D21" s="20"/>
      <c r="E21" s="71">
        <f>ROUND((LEN(D21)/2),0)*2</f>
        <v>0</v>
      </c>
      <c r="F21" s="20"/>
      <c r="G21" s="85"/>
      <c r="H21" s="29" t="s">
        <v>115</v>
      </c>
      <c r="I21" s="167">
        <f>ROUND((LEN(H21)/2),0)*2</f>
        <v>4</v>
      </c>
      <c r="J21" s="230">
        <f t="shared" si="2"/>
        <v>4</v>
      </c>
      <c r="K21" s="2">
        <v>13</v>
      </c>
      <c r="L21" s="2"/>
    </row>
    <row r="22" spans="1:12" ht="24" customHeight="1" x14ac:dyDescent="0.5">
      <c r="A22" s="1031"/>
      <c r="B22" s="5">
        <v>2</v>
      </c>
      <c r="C22" s="222" t="s">
        <v>116</v>
      </c>
      <c r="D22" s="18"/>
      <c r="E22" s="212">
        <f>ROUND((LEN(D22)/2),0)*2</f>
        <v>0</v>
      </c>
      <c r="F22" s="18"/>
      <c r="G22" s="36">
        <f>ROUND((LEN(F22)/2),0)*2</f>
        <v>0</v>
      </c>
      <c r="H22" s="27" t="s">
        <v>117</v>
      </c>
      <c r="I22" s="167">
        <f>ROUND((LEN(H22)/2),0)*2</f>
        <v>6</v>
      </c>
      <c r="J22" s="231">
        <f t="shared" si="2"/>
        <v>6</v>
      </c>
      <c r="K22" s="2">
        <v>14</v>
      </c>
      <c r="L22" s="2"/>
    </row>
    <row r="23" spans="1:12" ht="24" customHeight="1" x14ac:dyDescent="0.5">
      <c r="A23" s="1032"/>
      <c r="B23" s="7">
        <v>3</v>
      </c>
      <c r="C23" s="225" t="s">
        <v>118</v>
      </c>
      <c r="D23" s="34"/>
      <c r="E23" s="213"/>
      <c r="F23" s="175"/>
      <c r="G23" s="37"/>
      <c r="H23" s="30"/>
      <c r="I23" s="70"/>
      <c r="J23" s="233">
        <f t="shared" si="2"/>
        <v>0</v>
      </c>
      <c r="K23" s="2">
        <v>15</v>
      </c>
      <c r="L23" s="2"/>
    </row>
    <row r="24" spans="1:12" ht="24" customHeight="1" x14ac:dyDescent="0.5">
      <c r="A24" s="1031" t="s">
        <v>119</v>
      </c>
      <c r="B24" s="3">
        <v>1</v>
      </c>
      <c r="C24" s="226" t="s">
        <v>120</v>
      </c>
      <c r="D24" s="173"/>
      <c r="E24" s="71">
        <f>ROUND((LEN(D24)/2),0)*2</f>
        <v>0</v>
      </c>
      <c r="F24" s="177"/>
      <c r="G24" s="85"/>
      <c r="H24" s="29" t="s">
        <v>121</v>
      </c>
      <c r="I24" s="167">
        <f>ROUND((LEN(H24)/2),0)*2</f>
        <v>6</v>
      </c>
      <c r="J24" s="230">
        <f t="shared" si="2"/>
        <v>6</v>
      </c>
      <c r="K24" s="2"/>
      <c r="L24" s="2"/>
    </row>
    <row r="25" spans="1:12" ht="24" customHeight="1" x14ac:dyDescent="0.5">
      <c r="A25" s="1032"/>
      <c r="B25" s="7">
        <v>2</v>
      </c>
      <c r="C25" s="225" t="s">
        <v>122</v>
      </c>
      <c r="D25" s="34"/>
      <c r="E25" s="213">
        <f>ROUND((LEN(D25)/2),0)*2</f>
        <v>0</v>
      </c>
      <c r="F25" s="30"/>
      <c r="G25" s="37">
        <f t="shared" ref="G25:G31" si="4">ROUND((LEN(F25)/2),0)*2</f>
        <v>0</v>
      </c>
      <c r="H25" s="30" t="s">
        <v>123</v>
      </c>
      <c r="I25" s="167">
        <f>ROUND((LEN(H25)/2),0)*2</f>
        <v>4</v>
      </c>
      <c r="J25" s="233">
        <f t="shared" si="2"/>
        <v>4</v>
      </c>
      <c r="K25" s="2">
        <v>17</v>
      </c>
      <c r="L25" s="2"/>
    </row>
    <row r="26" spans="1:12" ht="24" customHeight="1" x14ac:dyDescent="0.5">
      <c r="A26" s="1030" t="s">
        <v>31</v>
      </c>
      <c r="B26" s="3">
        <v>1</v>
      </c>
      <c r="C26" s="221" t="s">
        <v>124</v>
      </c>
      <c r="D26" s="20" t="s">
        <v>500</v>
      </c>
      <c r="E26" s="85">
        <f>ROUND((LEN(D26)/2),0)*2</f>
        <v>4</v>
      </c>
      <c r="F26" s="20" t="s">
        <v>125</v>
      </c>
      <c r="G26" s="85">
        <f t="shared" si="4"/>
        <v>6</v>
      </c>
      <c r="H26" s="29"/>
      <c r="I26" s="101">
        <f>ROUND((LEN(H26)/2),0)*2</f>
        <v>0</v>
      </c>
      <c r="J26" s="230">
        <f t="shared" si="2"/>
        <v>10</v>
      </c>
      <c r="K26" s="2">
        <v>18</v>
      </c>
      <c r="L26" s="2"/>
    </row>
    <row r="27" spans="1:12" ht="24" customHeight="1" x14ac:dyDescent="0.5">
      <c r="A27" s="1031"/>
      <c r="B27" s="5">
        <v>2</v>
      </c>
      <c r="C27" s="219" t="s">
        <v>126</v>
      </c>
      <c r="D27" s="18"/>
      <c r="E27" s="36">
        <f t="shared" ref="E27:E32" si="5">ROUND((LEN(D27)/2),0)*2</f>
        <v>0</v>
      </c>
      <c r="F27" s="18" t="s">
        <v>127</v>
      </c>
      <c r="G27" s="36">
        <f t="shared" si="4"/>
        <v>6</v>
      </c>
      <c r="H27" s="27" t="s">
        <v>128</v>
      </c>
      <c r="I27" s="100">
        <f t="shared" ref="I27:I32" si="6">ROUND((LEN(H27)/2),0)*2</f>
        <v>4</v>
      </c>
      <c r="J27" s="231">
        <f t="shared" si="2"/>
        <v>10</v>
      </c>
      <c r="K27" s="2">
        <v>19</v>
      </c>
      <c r="L27" s="2"/>
    </row>
    <row r="28" spans="1:12" ht="24" customHeight="1" x14ac:dyDescent="0.5">
      <c r="A28" s="1031"/>
      <c r="B28" s="5">
        <v>3</v>
      </c>
      <c r="C28" s="219" t="s">
        <v>129</v>
      </c>
      <c r="D28" s="18"/>
      <c r="E28" s="36">
        <f t="shared" si="5"/>
        <v>0</v>
      </c>
      <c r="F28" s="18" t="s">
        <v>130</v>
      </c>
      <c r="G28" s="36">
        <f t="shared" si="4"/>
        <v>6</v>
      </c>
      <c r="H28" s="27" t="s">
        <v>86</v>
      </c>
      <c r="I28" s="100">
        <f t="shared" si="6"/>
        <v>4</v>
      </c>
      <c r="J28" s="231">
        <f t="shared" si="2"/>
        <v>10</v>
      </c>
      <c r="K28" s="2">
        <v>20</v>
      </c>
      <c r="L28" s="2"/>
    </row>
    <row r="29" spans="1:12" ht="24" customHeight="1" x14ac:dyDescent="0.5">
      <c r="A29" s="1031"/>
      <c r="B29" s="5">
        <v>4</v>
      </c>
      <c r="C29" s="219" t="s">
        <v>131</v>
      </c>
      <c r="D29" s="18"/>
      <c r="E29" s="36">
        <f t="shared" si="5"/>
        <v>0</v>
      </c>
      <c r="F29" s="18" t="s">
        <v>132</v>
      </c>
      <c r="G29" s="36">
        <f t="shared" si="4"/>
        <v>4</v>
      </c>
      <c r="H29" s="27" t="s">
        <v>133</v>
      </c>
      <c r="I29" s="100">
        <f t="shared" si="6"/>
        <v>4</v>
      </c>
      <c r="J29" s="231">
        <f t="shared" si="2"/>
        <v>8</v>
      </c>
      <c r="K29" s="2">
        <v>21</v>
      </c>
      <c r="L29" s="2"/>
    </row>
    <row r="30" spans="1:12" ht="24" customHeight="1" x14ac:dyDescent="0.5">
      <c r="A30" s="1031"/>
      <c r="B30" s="5">
        <v>5</v>
      </c>
      <c r="C30" s="219" t="s">
        <v>134</v>
      </c>
      <c r="D30" s="18" t="s">
        <v>501</v>
      </c>
      <c r="E30" s="36">
        <f t="shared" si="5"/>
        <v>4</v>
      </c>
      <c r="F30" s="18"/>
      <c r="G30" s="36">
        <f t="shared" si="4"/>
        <v>0</v>
      </c>
      <c r="H30" s="27" t="s">
        <v>132</v>
      </c>
      <c r="I30" s="100">
        <f t="shared" si="6"/>
        <v>4</v>
      </c>
      <c r="J30" s="231">
        <f t="shared" si="2"/>
        <v>8</v>
      </c>
      <c r="K30" s="2">
        <v>22</v>
      </c>
      <c r="L30" s="2"/>
    </row>
    <row r="31" spans="1:12" ht="24" customHeight="1" x14ac:dyDescent="0.5">
      <c r="A31" s="1031"/>
      <c r="B31" s="5">
        <v>6</v>
      </c>
      <c r="C31" s="219" t="s">
        <v>135</v>
      </c>
      <c r="D31" s="18" t="s">
        <v>502</v>
      </c>
      <c r="E31" s="36">
        <f t="shared" si="5"/>
        <v>8</v>
      </c>
      <c r="F31" s="18"/>
      <c r="G31" s="36">
        <f t="shared" si="4"/>
        <v>0</v>
      </c>
      <c r="H31" s="27" t="s">
        <v>136</v>
      </c>
      <c r="I31" s="100">
        <f t="shared" si="6"/>
        <v>4</v>
      </c>
      <c r="J31" s="231">
        <f t="shared" si="2"/>
        <v>12</v>
      </c>
      <c r="K31" s="2">
        <v>24</v>
      </c>
      <c r="L31" s="2"/>
    </row>
    <row r="32" spans="1:12" ht="24" customHeight="1" x14ac:dyDescent="0.5">
      <c r="A32" s="1032"/>
      <c r="B32" s="7">
        <v>7</v>
      </c>
      <c r="C32" s="220" t="s">
        <v>137</v>
      </c>
      <c r="D32" s="30" t="s">
        <v>503</v>
      </c>
      <c r="E32" s="36">
        <f t="shared" si="5"/>
        <v>6</v>
      </c>
      <c r="F32" s="23"/>
      <c r="G32" s="37"/>
      <c r="H32" s="23" t="s">
        <v>91</v>
      </c>
      <c r="I32" s="100">
        <f t="shared" si="6"/>
        <v>2</v>
      </c>
      <c r="J32" s="233">
        <f t="shared" si="2"/>
        <v>8</v>
      </c>
      <c r="K32" s="2">
        <v>25</v>
      </c>
      <c r="L32" s="2"/>
    </row>
    <row r="33" spans="1:12" ht="24" customHeight="1" x14ac:dyDescent="0.5">
      <c r="A33" s="1031" t="s">
        <v>32</v>
      </c>
      <c r="B33" s="214">
        <v>1</v>
      </c>
      <c r="C33" s="227" t="s">
        <v>138</v>
      </c>
      <c r="D33" s="19"/>
      <c r="E33" s="215">
        <f>ROUND((LEN(D33)/2),0)*3</f>
        <v>0</v>
      </c>
      <c r="F33" s="19"/>
      <c r="G33" s="92">
        <f>ROUND((LEN(F33)/2),0)*3</f>
        <v>0</v>
      </c>
      <c r="H33" s="28" t="s">
        <v>139</v>
      </c>
      <c r="I33" s="101">
        <f t="shared" ref="I33:I50" si="7">ROUND((LEN(H33)/2),0)*2</f>
        <v>4</v>
      </c>
      <c r="J33" s="234">
        <f t="shared" si="2"/>
        <v>4</v>
      </c>
      <c r="K33" s="2">
        <v>27</v>
      </c>
      <c r="L33" s="2"/>
    </row>
    <row r="34" spans="1:12" ht="24" customHeight="1" x14ac:dyDescent="0.5">
      <c r="A34" s="1031"/>
      <c r="B34" s="17">
        <v>2</v>
      </c>
      <c r="C34" s="219" t="s">
        <v>140</v>
      </c>
      <c r="D34" s="18" t="s">
        <v>162</v>
      </c>
      <c r="E34" s="215">
        <f>ROUND((LEN(D34)/2),0)*3</f>
        <v>3</v>
      </c>
      <c r="F34" s="18"/>
      <c r="G34" s="92">
        <f>ROUND((LEN(F34)/2),0)*3</f>
        <v>0</v>
      </c>
      <c r="H34" s="27"/>
      <c r="I34" s="100">
        <f t="shared" si="7"/>
        <v>0</v>
      </c>
      <c r="J34" s="231">
        <f t="shared" si="2"/>
        <v>3</v>
      </c>
      <c r="K34" s="2">
        <v>28</v>
      </c>
      <c r="L34" s="2"/>
    </row>
    <row r="35" spans="1:12" ht="24" customHeight="1" x14ac:dyDescent="0.5">
      <c r="A35" s="1031"/>
      <c r="B35" s="216">
        <v>3</v>
      </c>
      <c r="C35" s="219" t="s">
        <v>141</v>
      </c>
      <c r="D35" s="18" t="s">
        <v>99</v>
      </c>
      <c r="E35" s="100">
        <f t="shared" ref="E35:E44" si="8">ROUND((LEN(D35)/2),0)*2</f>
        <v>2</v>
      </c>
      <c r="F35" s="18"/>
      <c r="G35" s="100">
        <f t="shared" ref="G35:G44" si="9">ROUND((LEN(F35)/2),0)*2</f>
        <v>0</v>
      </c>
      <c r="H35" s="27" t="s">
        <v>142</v>
      </c>
      <c r="I35" s="100">
        <f t="shared" si="7"/>
        <v>4</v>
      </c>
      <c r="J35" s="231">
        <f t="shared" si="2"/>
        <v>6</v>
      </c>
      <c r="K35" s="2">
        <v>29</v>
      </c>
      <c r="L35" s="2"/>
    </row>
    <row r="36" spans="1:12" ht="24" customHeight="1" x14ac:dyDescent="0.5">
      <c r="A36" s="1031"/>
      <c r="B36" s="5">
        <v>4</v>
      </c>
      <c r="C36" s="219" t="s">
        <v>143</v>
      </c>
      <c r="D36" s="18" t="s">
        <v>504</v>
      </c>
      <c r="E36" s="100">
        <f t="shared" si="8"/>
        <v>4</v>
      </c>
      <c r="F36" s="18" t="s">
        <v>144</v>
      </c>
      <c r="G36" s="100">
        <f t="shared" si="9"/>
        <v>4</v>
      </c>
      <c r="H36" s="27"/>
      <c r="I36" s="100">
        <f t="shared" si="7"/>
        <v>0</v>
      </c>
      <c r="J36" s="231">
        <f t="shared" si="2"/>
        <v>8</v>
      </c>
      <c r="K36" s="2">
        <v>30</v>
      </c>
      <c r="L36" s="2"/>
    </row>
    <row r="37" spans="1:12" ht="24" customHeight="1" x14ac:dyDescent="0.5">
      <c r="A37" s="1031"/>
      <c r="B37" s="5">
        <v>5</v>
      </c>
      <c r="C37" s="219" t="s">
        <v>145</v>
      </c>
      <c r="D37" s="18" t="s">
        <v>505</v>
      </c>
      <c r="E37" s="100">
        <f t="shared" si="8"/>
        <v>4</v>
      </c>
      <c r="F37" s="18"/>
      <c r="G37" s="100">
        <f t="shared" si="9"/>
        <v>0</v>
      </c>
      <c r="H37" s="27" t="s">
        <v>103</v>
      </c>
      <c r="I37" s="100">
        <f t="shared" si="7"/>
        <v>2</v>
      </c>
      <c r="J37" s="231">
        <f t="shared" si="2"/>
        <v>6</v>
      </c>
      <c r="K37" s="2">
        <v>31</v>
      </c>
      <c r="L37" s="2"/>
    </row>
    <row r="38" spans="1:12" ht="24" customHeight="1" x14ac:dyDescent="0.5">
      <c r="A38" s="1031"/>
      <c r="B38" s="5">
        <v>6</v>
      </c>
      <c r="C38" s="219" t="s">
        <v>146</v>
      </c>
      <c r="D38" s="18" t="s">
        <v>494</v>
      </c>
      <c r="E38" s="100">
        <f t="shared" si="8"/>
        <v>2</v>
      </c>
      <c r="F38" s="18" t="s">
        <v>147</v>
      </c>
      <c r="G38" s="100">
        <f t="shared" si="9"/>
        <v>4</v>
      </c>
      <c r="H38" s="27"/>
      <c r="I38" s="100">
        <f t="shared" si="7"/>
        <v>0</v>
      </c>
      <c r="J38" s="231">
        <f t="shared" si="2"/>
        <v>6</v>
      </c>
      <c r="K38" s="2">
        <v>32</v>
      </c>
      <c r="L38" s="2"/>
    </row>
    <row r="39" spans="1:12" ht="24" customHeight="1" x14ac:dyDescent="0.5">
      <c r="A39" s="1031"/>
      <c r="B39" s="5">
        <v>7</v>
      </c>
      <c r="C39" s="219" t="s">
        <v>148</v>
      </c>
      <c r="D39" s="18" t="s">
        <v>506</v>
      </c>
      <c r="E39" s="100">
        <f t="shared" si="8"/>
        <v>2</v>
      </c>
      <c r="F39" s="18" t="s">
        <v>149</v>
      </c>
      <c r="G39" s="100">
        <f t="shared" si="9"/>
        <v>4</v>
      </c>
      <c r="H39" s="27"/>
      <c r="I39" s="100">
        <f t="shared" si="7"/>
        <v>0</v>
      </c>
      <c r="J39" s="231">
        <f t="shared" si="2"/>
        <v>6</v>
      </c>
      <c r="K39" s="2">
        <v>33</v>
      </c>
      <c r="L39" s="2"/>
    </row>
    <row r="40" spans="1:12" ht="24" customHeight="1" x14ac:dyDescent="0.5">
      <c r="A40" s="1031"/>
      <c r="B40" s="5">
        <v>8</v>
      </c>
      <c r="C40" s="219" t="s">
        <v>150</v>
      </c>
      <c r="D40" s="18"/>
      <c r="E40" s="100">
        <f t="shared" si="8"/>
        <v>0</v>
      </c>
      <c r="F40" s="18" t="s">
        <v>151</v>
      </c>
      <c r="G40" s="100">
        <f t="shared" si="9"/>
        <v>2</v>
      </c>
      <c r="H40" s="27" t="s">
        <v>152</v>
      </c>
      <c r="I40" s="100">
        <f t="shared" si="7"/>
        <v>4</v>
      </c>
      <c r="J40" s="231">
        <f t="shared" si="2"/>
        <v>6</v>
      </c>
      <c r="K40" s="2">
        <v>34</v>
      </c>
      <c r="L40" s="2"/>
    </row>
    <row r="41" spans="1:12" ht="24" customHeight="1" x14ac:dyDescent="0.5">
      <c r="A41" s="1031"/>
      <c r="B41" s="5">
        <v>9</v>
      </c>
      <c r="C41" s="219" t="s">
        <v>153</v>
      </c>
      <c r="D41" s="18" t="s">
        <v>159</v>
      </c>
      <c r="E41" s="100">
        <f t="shared" si="8"/>
        <v>2</v>
      </c>
      <c r="F41" s="18" t="s">
        <v>154</v>
      </c>
      <c r="G41" s="100">
        <f t="shared" si="9"/>
        <v>4</v>
      </c>
      <c r="H41" s="27"/>
      <c r="I41" s="100">
        <f t="shared" si="7"/>
        <v>0</v>
      </c>
      <c r="J41" s="231">
        <f t="shared" si="2"/>
        <v>6</v>
      </c>
      <c r="K41" s="2">
        <v>35</v>
      </c>
      <c r="L41" s="2"/>
    </row>
    <row r="42" spans="1:12" ht="24" customHeight="1" x14ac:dyDescent="0.5">
      <c r="A42" s="1031"/>
      <c r="B42" s="5">
        <v>10</v>
      </c>
      <c r="C42" s="219" t="s">
        <v>155</v>
      </c>
      <c r="D42" s="18"/>
      <c r="E42" s="100">
        <f t="shared" si="8"/>
        <v>0</v>
      </c>
      <c r="F42" s="18" t="s">
        <v>91</v>
      </c>
      <c r="G42" s="100">
        <f t="shared" si="9"/>
        <v>2</v>
      </c>
      <c r="H42" s="27" t="s">
        <v>106</v>
      </c>
      <c r="I42" s="100">
        <f t="shared" si="7"/>
        <v>4</v>
      </c>
      <c r="J42" s="231">
        <f t="shared" si="2"/>
        <v>6</v>
      </c>
      <c r="K42" s="2">
        <v>36</v>
      </c>
      <c r="L42" s="2"/>
    </row>
    <row r="43" spans="1:12" ht="24" customHeight="1" x14ac:dyDescent="0.5">
      <c r="A43" s="1031"/>
      <c r="B43" s="5">
        <v>11</v>
      </c>
      <c r="C43" s="219" t="s">
        <v>156</v>
      </c>
      <c r="D43" s="18"/>
      <c r="E43" s="100">
        <f t="shared" si="8"/>
        <v>0</v>
      </c>
      <c r="F43" s="18"/>
      <c r="G43" s="100">
        <f t="shared" si="9"/>
        <v>0</v>
      </c>
      <c r="H43" s="176" t="s">
        <v>157</v>
      </c>
      <c r="I43" s="100">
        <f t="shared" si="7"/>
        <v>4</v>
      </c>
      <c r="J43" s="231">
        <f t="shared" si="2"/>
        <v>4</v>
      </c>
      <c r="K43" s="2"/>
      <c r="L43" s="2"/>
    </row>
    <row r="44" spans="1:12" ht="24" customHeight="1" x14ac:dyDescent="0.5">
      <c r="A44" s="1032"/>
      <c r="B44" s="7">
        <v>12</v>
      </c>
      <c r="C44" s="220" t="s">
        <v>158</v>
      </c>
      <c r="D44" s="23" t="s">
        <v>178</v>
      </c>
      <c r="E44" s="100">
        <f t="shared" si="8"/>
        <v>4</v>
      </c>
      <c r="F44" s="23" t="s">
        <v>159</v>
      </c>
      <c r="G44" s="100">
        <f t="shared" si="9"/>
        <v>2</v>
      </c>
      <c r="H44" s="34"/>
      <c r="I44" s="168">
        <f t="shared" si="7"/>
        <v>0</v>
      </c>
      <c r="J44" s="233">
        <f t="shared" si="2"/>
        <v>6</v>
      </c>
      <c r="K44" s="2">
        <v>37</v>
      </c>
      <c r="L44" s="2"/>
    </row>
    <row r="45" spans="1:12" ht="24" customHeight="1" x14ac:dyDescent="0.5">
      <c r="A45" s="1030" t="s">
        <v>33</v>
      </c>
      <c r="B45" s="3">
        <v>1</v>
      </c>
      <c r="C45" s="221" t="s">
        <v>160</v>
      </c>
      <c r="D45" s="20"/>
      <c r="E45" s="93"/>
      <c r="F45" s="20"/>
      <c r="G45" s="72"/>
      <c r="H45" s="29" t="s">
        <v>507</v>
      </c>
      <c r="I45" s="100">
        <f t="shared" si="7"/>
        <v>4</v>
      </c>
      <c r="J45" s="230">
        <f t="shared" si="2"/>
        <v>4</v>
      </c>
      <c r="K45" s="2">
        <v>38</v>
      </c>
      <c r="L45" s="2"/>
    </row>
    <row r="46" spans="1:12" ht="24" customHeight="1" x14ac:dyDescent="0.5">
      <c r="A46" s="1031"/>
      <c r="B46" s="5">
        <v>2</v>
      </c>
      <c r="C46" s="219" t="s">
        <v>163</v>
      </c>
      <c r="D46" s="179"/>
      <c r="E46" s="75"/>
      <c r="F46" s="18"/>
      <c r="G46" s="76"/>
      <c r="H46" s="27" t="s">
        <v>508</v>
      </c>
      <c r="I46" s="100">
        <f t="shared" si="7"/>
        <v>4</v>
      </c>
      <c r="J46" s="231">
        <f t="shared" si="2"/>
        <v>4</v>
      </c>
      <c r="K46" s="2">
        <v>39</v>
      </c>
      <c r="L46" s="2"/>
    </row>
    <row r="47" spans="1:12" ht="24" customHeight="1" x14ac:dyDescent="0.5">
      <c r="A47" s="1031"/>
      <c r="B47" s="5">
        <v>3</v>
      </c>
      <c r="C47" s="219" t="s">
        <v>165</v>
      </c>
      <c r="D47" s="18"/>
      <c r="E47" s="75"/>
      <c r="F47" s="18"/>
      <c r="G47" s="76"/>
      <c r="H47" s="27"/>
      <c r="I47" s="100">
        <f t="shared" si="7"/>
        <v>0</v>
      </c>
      <c r="J47" s="231">
        <f t="shared" si="2"/>
        <v>0</v>
      </c>
      <c r="K47" s="2">
        <v>40</v>
      </c>
      <c r="L47" s="2"/>
    </row>
    <row r="48" spans="1:12" ht="24" customHeight="1" x14ac:dyDescent="0.5">
      <c r="A48" s="1031"/>
      <c r="B48" s="5">
        <v>4</v>
      </c>
      <c r="C48" s="219" t="s">
        <v>166</v>
      </c>
      <c r="D48" s="18"/>
      <c r="E48" s="75"/>
      <c r="F48" s="18"/>
      <c r="G48" s="76"/>
      <c r="H48" s="27" t="s">
        <v>509</v>
      </c>
      <c r="I48" s="100">
        <f t="shared" si="7"/>
        <v>4</v>
      </c>
      <c r="J48" s="231">
        <f t="shared" si="2"/>
        <v>4</v>
      </c>
      <c r="K48" s="2">
        <v>41</v>
      </c>
      <c r="L48" s="2"/>
    </row>
    <row r="49" spans="1:15" ht="24" customHeight="1" x14ac:dyDescent="0.5">
      <c r="A49" s="1031"/>
      <c r="B49" s="5">
        <v>5</v>
      </c>
      <c r="C49" s="219" t="s">
        <v>168</v>
      </c>
      <c r="D49" s="18"/>
      <c r="E49" s="75"/>
      <c r="F49" s="18"/>
      <c r="G49" s="76"/>
      <c r="H49" s="27" t="s">
        <v>104</v>
      </c>
      <c r="I49" s="100">
        <f t="shared" si="7"/>
        <v>4</v>
      </c>
      <c r="J49" s="231">
        <f t="shared" si="2"/>
        <v>4</v>
      </c>
      <c r="K49" s="2">
        <v>42</v>
      </c>
      <c r="L49" s="2"/>
    </row>
    <row r="50" spans="1:15" ht="24" customHeight="1" x14ac:dyDescent="0.5">
      <c r="A50" s="1031"/>
      <c r="B50" s="257">
        <v>6</v>
      </c>
      <c r="C50" s="253" t="s">
        <v>169</v>
      </c>
      <c r="D50" s="254"/>
      <c r="E50" s="255"/>
      <c r="F50" s="254"/>
      <c r="G50" s="256"/>
      <c r="H50" s="254"/>
      <c r="I50" s="100">
        <f t="shared" si="7"/>
        <v>0</v>
      </c>
      <c r="J50" s="232">
        <f t="shared" si="2"/>
        <v>0</v>
      </c>
      <c r="K50" s="2"/>
      <c r="L50" s="2"/>
    </row>
    <row r="51" spans="1:15" ht="24" customHeight="1" x14ac:dyDescent="0.5">
      <c r="A51" s="1031"/>
      <c r="B51" s="7">
        <v>7</v>
      </c>
      <c r="C51" s="220" t="s">
        <v>170</v>
      </c>
      <c r="D51" s="23"/>
      <c r="E51" s="77"/>
      <c r="F51" s="23"/>
      <c r="G51" s="78"/>
      <c r="H51" s="30" t="s">
        <v>505</v>
      </c>
      <c r="I51" s="192">
        <f t="shared" ref="I51:I59" si="10">ROUND((LEN(H51)/2),0)*2</f>
        <v>4</v>
      </c>
      <c r="J51" s="233">
        <f t="shared" si="2"/>
        <v>4</v>
      </c>
      <c r="K51" s="2">
        <v>43</v>
      </c>
      <c r="L51" s="2"/>
    </row>
    <row r="52" spans="1:15" ht="24" customHeight="1" x14ac:dyDescent="0.5">
      <c r="A52" s="1030" t="s">
        <v>34</v>
      </c>
      <c r="B52" s="3">
        <v>1</v>
      </c>
      <c r="C52" s="221" t="s">
        <v>171</v>
      </c>
      <c r="D52" s="20"/>
      <c r="E52" s="69">
        <f t="shared" ref="E52:E59" si="11">ROUND((LEN(D52)/2),0)*2</f>
        <v>0</v>
      </c>
      <c r="F52" s="178"/>
      <c r="G52" s="72"/>
      <c r="H52" s="29" t="s">
        <v>510</v>
      </c>
      <c r="I52" s="101">
        <f t="shared" si="10"/>
        <v>4</v>
      </c>
      <c r="J52" s="230">
        <f t="shared" si="2"/>
        <v>4</v>
      </c>
      <c r="K52" s="2">
        <v>45</v>
      </c>
      <c r="L52" s="2"/>
    </row>
    <row r="53" spans="1:15" ht="24" customHeight="1" x14ac:dyDescent="0.5">
      <c r="A53" s="1031"/>
      <c r="B53" s="5">
        <v>2</v>
      </c>
      <c r="C53" s="219" t="s">
        <v>173</v>
      </c>
      <c r="D53" s="18"/>
      <c r="E53" s="69">
        <f t="shared" si="11"/>
        <v>0</v>
      </c>
      <c r="F53" s="18"/>
      <c r="G53" s="69"/>
      <c r="H53" s="27"/>
      <c r="I53" s="100">
        <f t="shared" si="10"/>
        <v>0</v>
      </c>
      <c r="J53" s="231">
        <f t="shared" si="2"/>
        <v>0</v>
      </c>
      <c r="K53" s="2">
        <v>47</v>
      </c>
      <c r="L53" s="2"/>
    </row>
    <row r="54" spans="1:15" ht="24" customHeight="1" x14ac:dyDescent="0.5">
      <c r="A54" s="1031"/>
      <c r="B54" s="5">
        <v>3</v>
      </c>
      <c r="C54" s="219" t="s">
        <v>174</v>
      </c>
      <c r="D54" s="18"/>
      <c r="E54" s="69">
        <f t="shared" si="11"/>
        <v>0</v>
      </c>
      <c r="F54" s="18"/>
      <c r="G54" s="69"/>
      <c r="H54" s="27" t="s">
        <v>511</v>
      </c>
      <c r="I54" s="100">
        <f t="shared" si="10"/>
        <v>4</v>
      </c>
      <c r="J54" s="231">
        <f t="shared" si="2"/>
        <v>4</v>
      </c>
      <c r="K54" s="2">
        <v>48</v>
      </c>
      <c r="L54" s="2"/>
    </row>
    <row r="55" spans="1:15" ht="24" customHeight="1" x14ac:dyDescent="0.5">
      <c r="A55" s="1031"/>
      <c r="B55" s="5">
        <v>4</v>
      </c>
      <c r="C55" s="228" t="s">
        <v>176</v>
      </c>
      <c r="D55" s="18"/>
      <c r="E55" s="69">
        <f t="shared" si="11"/>
        <v>0</v>
      </c>
      <c r="F55" s="18"/>
      <c r="G55" s="69"/>
      <c r="H55" s="27" t="s">
        <v>91</v>
      </c>
      <c r="I55" s="100">
        <f t="shared" si="10"/>
        <v>2</v>
      </c>
      <c r="J55" s="231">
        <f t="shared" si="2"/>
        <v>2</v>
      </c>
      <c r="K55" s="2">
        <v>49</v>
      </c>
      <c r="L55" s="2"/>
    </row>
    <row r="56" spans="1:15" ht="24" customHeight="1" x14ac:dyDescent="0.5">
      <c r="A56" s="1031"/>
      <c r="B56" s="9">
        <v>5</v>
      </c>
      <c r="C56" s="228" t="s">
        <v>177</v>
      </c>
      <c r="D56" s="18"/>
      <c r="E56" s="69">
        <f t="shared" si="11"/>
        <v>0</v>
      </c>
      <c r="F56" s="18"/>
      <c r="G56" s="69"/>
      <c r="H56" s="27" t="s">
        <v>512</v>
      </c>
      <c r="I56" s="100">
        <f t="shared" si="10"/>
        <v>2</v>
      </c>
      <c r="J56" s="231">
        <f t="shared" si="2"/>
        <v>2</v>
      </c>
      <c r="K56" s="2">
        <v>50</v>
      </c>
      <c r="L56" s="2"/>
    </row>
    <row r="57" spans="1:15" ht="24" customHeight="1" x14ac:dyDescent="0.5">
      <c r="A57" s="1031"/>
      <c r="B57" s="9">
        <v>6</v>
      </c>
      <c r="C57" s="219" t="s">
        <v>179</v>
      </c>
      <c r="D57" s="18"/>
      <c r="E57" s="69">
        <f t="shared" si="11"/>
        <v>0</v>
      </c>
      <c r="F57" s="18"/>
      <c r="G57" s="69"/>
      <c r="H57" s="27"/>
      <c r="I57" s="100">
        <f t="shared" si="10"/>
        <v>0</v>
      </c>
      <c r="J57" s="231">
        <f t="shared" si="2"/>
        <v>0</v>
      </c>
      <c r="K57" s="2">
        <v>51</v>
      </c>
      <c r="L57" s="2"/>
    </row>
    <row r="58" spans="1:15" ht="24" customHeight="1" x14ac:dyDescent="0.5">
      <c r="A58" s="1031"/>
      <c r="B58" s="5">
        <v>7</v>
      </c>
      <c r="C58" s="229" t="s">
        <v>180</v>
      </c>
      <c r="D58" s="18"/>
      <c r="E58" s="69">
        <f t="shared" si="11"/>
        <v>0</v>
      </c>
      <c r="F58" s="18"/>
      <c r="G58" s="69"/>
      <c r="H58" s="27"/>
      <c r="I58" s="100">
        <f t="shared" si="10"/>
        <v>0</v>
      </c>
      <c r="J58" s="231">
        <f t="shared" si="2"/>
        <v>0</v>
      </c>
      <c r="K58" s="2">
        <v>52</v>
      </c>
      <c r="L58" s="2"/>
    </row>
    <row r="59" spans="1:15" ht="24" customHeight="1" x14ac:dyDescent="0.5">
      <c r="A59" s="1032"/>
      <c r="B59" s="7">
        <v>8</v>
      </c>
      <c r="C59" s="220" t="s">
        <v>181</v>
      </c>
      <c r="D59" s="23"/>
      <c r="E59" s="69">
        <f t="shared" si="11"/>
        <v>0</v>
      </c>
      <c r="F59" s="23"/>
      <c r="G59" s="70"/>
      <c r="H59" s="31"/>
      <c r="I59" s="100">
        <f t="shared" si="10"/>
        <v>0</v>
      </c>
      <c r="J59" s="233">
        <f t="shared" si="2"/>
        <v>0</v>
      </c>
      <c r="K59" s="2">
        <v>53</v>
      </c>
      <c r="L59" s="2"/>
    </row>
    <row r="60" spans="1:15" ht="24" customHeight="1" x14ac:dyDescent="0.5">
      <c r="A60" s="1030" t="s">
        <v>35</v>
      </c>
      <c r="B60" s="13">
        <v>1</v>
      </c>
      <c r="C60" s="221" t="s">
        <v>182</v>
      </c>
      <c r="D60" s="20"/>
      <c r="E60" s="110">
        <f>ROUND((LEN(D60)/2),0)*2</f>
        <v>0</v>
      </c>
      <c r="F60" s="20" t="s">
        <v>159</v>
      </c>
      <c r="G60" s="72">
        <v>2</v>
      </c>
      <c r="H60" s="29" t="s">
        <v>513</v>
      </c>
      <c r="I60" s="101">
        <f>ROUND((LEN(H60)/2),0)*1</f>
        <v>5</v>
      </c>
      <c r="J60" s="230">
        <f t="shared" si="2"/>
        <v>7</v>
      </c>
      <c r="K60" s="2">
        <v>54</v>
      </c>
      <c r="L60" s="2"/>
    </row>
    <row r="61" spans="1:15" ht="24" customHeight="1" x14ac:dyDescent="0.5">
      <c r="A61" s="1031"/>
      <c r="B61" s="14">
        <v>2</v>
      </c>
      <c r="C61" s="227" t="s">
        <v>184</v>
      </c>
      <c r="D61" s="19" t="s">
        <v>514</v>
      </c>
      <c r="E61" s="76">
        <f>ROUND((LEN(D61)/2),0)*2</f>
        <v>8</v>
      </c>
      <c r="F61" s="19" t="s">
        <v>123</v>
      </c>
      <c r="G61" s="79">
        <v>4</v>
      </c>
      <c r="H61" s="28"/>
      <c r="I61" s="100">
        <f>ROUND((LEN(H61)/2),0)*1</f>
        <v>0</v>
      </c>
      <c r="J61" s="231">
        <f t="shared" si="2"/>
        <v>12</v>
      </c>
      <c r="K61" s="2">
        <v>55</v>
      </c>
      <c r="L61" s="2"/>
    </row>
    <row r="62" spans="1:15" ht="24" customHeight="1" x14ac:dyDescent="0.5">
      <c r="A62" s="1031"/>
      <c r="B62" s="9">
        <v>3</v>
      </c>
      <c r="C62" s="219" t="s">
        <v>185</v>
      </c>
      <c r="D62" s="19"/>
      <c r="E62" s="76">
        <f>ROUND((LEN(D62)/2),0)*2</f>
        <v>0</v>
      </c>
      <c r="F62" s="19" t="s">
        <v>506</v>
      </c>
      <c r="G62" s="79">
        <v>2</v>
      </c>
      <c r="H62" s="28" t="s">
        <v>515</v>
      </c>
      <c r="I62" s="100">
        <f>ROUND((LEN(H62)/2),0)*1</f>
        <v>6</v>
      </c>
      <c r="J62" s="231">
        <f t="shared" si="2"/>
        <v>8</v>
      </c>
      <c r="K62" s="2">
        <v>56</v>
      </c>
      <c r="L62" s="2"/>
    </row>
    <row r="63" spans="1:15" ht="24" customHeight="1" x14ac:dyDescent="0.5">
      <c r="A63" s="1032"/>
      <c r="B63" s="258">
        <v>4</v>
      </c>
      <c r="C63" s="259" t="s">
        <v>187</v>
      </c>
      <c r="D63" s="260"/>
      <c r="E63" s="261"/>
      <c r="F63" s="260"/>
      <c r="G63" s="262"/>
      <c r="H63" s="260"/>
      <c r="I63" s="262"/>
      <c r="J63" s="199"/>
      <c r="K63" s="2">
        <v>57</v>
      </c>
      <c r="L63" s="2"/>
    </row>
    <row r="64" spans="1:15" ht="16.5" x14ac:dyDescent="0.45">
      <c r="A64" s="246"/>
      <c r="B64" s="247"/>
      <c r="C64" s="12" t="s">
        <v>40</v>
      </c>
      <c r="D64" s="248"/>
      <c r="E64" s="249" t="s">
        <v>188</v>
      </c>
      <c r="F64" s="247">
        <f>SUM(F6:F63)</f>
        <v>0</v>
      </c>
      <c r="G64" s="247">
        <f>SUM(G6:G63)</f>
        <v>74</v>
      </c>
      <c r="H64" s="250"/>
      <c r="I64" s="247">
        <v>132</v>
      </c>
      <c r="J64" s="211">
        <v>258</v>
      </c>
      <c r="K64" s="2">
        <v>74</v>
      </c>
      <c r="L64" s="2" t="s">
        <v>189</v>
      </c>
      <c r="O64" s="26">
        <f>I64+G64+E64</f>
        <v>266</v>
      </c>
    </row>
    <row r="65" spans="1:15" ht="16.5" x14ac:dyDescent="0.45">
      <c r="A65" s="1" t="s">
        <v>196</v>
      </c>
      <c r="B65" s="2"/>
      <c r="C65" s="2"/>
      <c r="D65" s="24" t="s">
        <v>190</v>
      </c>
      <c r="E65" s="80"/>
      <c r="F65" s="24"/>
      <c r="G65" s="2"/>
      <c r="H65" s="251" t="s">
        <v>194</v>
      </c>
      <c r="I65" s="2"/>
      <c r="J65" s="191"/>
      <c r="K65" s="2">
        <v>75</v>
      </c>
      <c r="L65" s="2" t="s">
        <v>191</v>
      </c>
    </row>
    <row r="66" spans="1:15" ht="16.5" x14ac:dyDescent="0.45">
      <c r="B66" s="2"/>
      <c r="C66" s="2"/>
      <c r="D66" s="2"/>
      <c r="E66" s="2"/>
      <c r="F66" s="2"/>
      <c r="G66" s="2"/>
      <c r="H66" s="82"/>
      <c r="I66" s="2"/>
      <c r="J66" s="191"/>
      <c r="K66" s="2">
        <v>76</v>
      </c>
      <c r="L66" s="2" t="s">
        <v>193</v>
      </c>
      <c r="O66">
        <f>11*12</f>
        <v>132</v>
      </c>
    </row>
    <row r="67" spans="1:15" x14ac:dyDescent="0.5">
      <c r="A67" s="12"/>
      <c r="B67" s="11"/>
      <c r="C67" s="2"/>
      <c r="D67" s="25"/>
      <c r="E67" s="80"/>
      <c r="F67" s="25"/>
      <c r="G67" s="11"/>
      <c r="H67" s="25"/>
      <c r="I67" s="11"/>
      <c r="J67" s="196"/>
      <c r="K67" s="2">
        <v>77</v>
      </c>
      <c r="L67" s="44" t="s">
        <v>195</v>
      </c>
    </row>
    <row r="68" spans="1:15" x14ac:dyDescent="0.5">
      <c r="C68" s="2" t="s">
        <v>197</v>
      </c>
      <c r="E68" s="80"/>
      <c r="G68" s="44"/>
      <c r="I68" s="44"/>
      <c r="K68" s="2">
        <v>78</v>
      </c>
      <c r="L68" s="44" t="s">
        <v>198</v>
      </c>
    </row>
    <row r="69" spans="1:15" ht="16.5" x14ac:dyDescent="0.45">
      <c r="J69" s="198"/>
      <c r="K69" s="2">
        <v>79</v>
      </c>
      <c r="L69" s="44" t="s">
        <v>198</v>
      </c>
    </row>
    <row r="70" spans="1:15" x14ac:dyDescent="0.5">
      <c r="C70" s="41"/>
      <c r="D70" s="42"/>
      <c r="F70" s="42"/>
      <c r="K70" s="2">
        <v>80</v>
      </c>
      <c r="L70" s="44" t="s">
        <v>199</v>
      </c>
    </row>
    <row r="71" spans="1:15" ht="15.75" customHeight="1" x14ac:dyDescent="0.45">
      <c r="C71" s="43"/>
      <c r="D71" s="42"/>
      <c r="F71" s="42"/>
      <c r="J71" s="195"/>
      <c r="K71" s="2">
        <v>81</v>
      </c>
      <c r="L71" s="44" t="s">
        <v>200</v>
      </c>
    </row>
    <row r="72" spans="1:15" x14ac:dyDescent="0.5">
      <c r="C72" s="43"/>
      <c r="F72" s="42"/>
    </row>
    <row r="73" spans="1:15" ht="24" customHeight="1" x14ac:dyDescent="0.5">
      <c r="C73" s="869" t="s">
        <v>23</v>
      </c>
      <c r="D73" s="869"/>
      <c r="E73" s="166" t="s">
        <v>43</v>
      </c>
      <c r="F73" s="166"/>
      <c r="G73" s="856" t="s">
        <v>44</v>
      </c>
      <c r="H73" s="856"/>
      <c r="I73" s="856"/>
    </row>
    <row r="74" spans="1:15" ht="24" customHeight="1" x14ac:dyDescent="0.5">
      <c r="C74" s="164" t="s">
        <v>201</v>
      </c>
      <c r="D74" s="165"/>
      <c r="E74" s="870" t="s">
        <v>48</v>
      </c>
      <c r="F74" s="871"/>
      <c r="G74" s="878" t="s">
        <v>202</v>
      </c>
      <c r="H74" s="878"/>
      <c r="I74" s="878"/>
    </row>
    <row r="75" spans="1:15" ht="24" customHeight="1" x14ac:dyDescent="0.5">
      <c r="C75" s="879" t="s">
        <v>203</v>
      </c>
      <c r="D75" s="880"/>
      <c r="E75" s="872" t="s">
        <v>51</v>
      </c>
      <c r="F75" s="873"/>
      <c r="G75" s="878"/>
      <c r="H75" s="878"/>
      <c r="I75" s="878"/>
    </row>
    <row r="76" spans="1:15" ht="24" customHeight="1" x14ac:dyDescent="0.5">
      <c r="C76" s="879" t="s">
        <v>204</v>
      </c>
      <c r="D76" s="880"/>
      <c r="E76" s="872" t="s">
        <v>53</v>
      </c>
      <c r="F76" s="873"/>
      <c r="G76" s="878"/>
      <c r="H76" s="878"/>
      <c r="I76" s="878"/>
    </row>
    <row r="77" spans="1:15" ht="24" customHeight="1" x14ac:dyDescent="0.5">
      <c r="C77" s="879" t="s">
        <v>205</v>
      </c>
      <c r="D77" s="880"/>
      <c r="E77" s="874" t="s">
        <v>206</v>
      </c>
      <c r="F77" s="875"/>
      <c r="G77" s="878"/>
      <c r="H77" s="878"/>
      <c r="I77" s="878"/>
    </row>
    <row r="78" spans="1:15" ht="27" customHeight="1" x14ac:dyDescent="0.5">
      <c r="C78" s="112"/>
      <c r="D78" s="113"/>
      <c r="E78" s="114"/>
      <c r="F78" s="113"/>
      <c r="G78" s="115"/>
      <c r="H78" s="113"/>
      <c r="I78" s="115"/>
    </row>
    <row r="80" spans="1:15" x14ac:dyDescent="0.5">
      <c r="F80" s="160" t="s">
        <v>62</v>
      </c>
      <c r="G80" s="881" t="s">
        <v>63</v>
      </c>
      <c r="H80" s="881"/>
      <c r="I80" s="161"/>
    </row>
    <row r="81" spans="6:9" x14ac:dyDescent="0.5">
      <c r="F81" s="160" t="s">
        <v>66</v>
      </c>
      <c r="G81" s="876">
        <v>4</v>
      </c>
      <c r="H81" s="876"/>
      <c r="I81" s="182">
        <v>2</v>
      </c>
    </row>
    <row r="82" spans="6:9" x14ac:dyDescent="0.5">
      <c r="F82" s="160" t="s">
        <v>67</v>
      </c>
      <c r="G82" s="876">
        <v>1</v>
      </c>
      <c r="H82" s="876"/>
      <c r="I82" s="182">
        <v>1</v>
      </c>
    </row>
    <row r="83" spans="6:9" x14ac:dyDescent="0.5">
      <c r="F83" s="160" t="s">
        <v>68</v>
      </c>
      <c r="G83" s="876">
        <v>1</v>
      </c>
      <c r="H83" s="876"/>
      <c r="I83" s="182">
        <v>1</v>
      </c>
    </row>
    <row r="84" spans="6:9" x14ac:dyDescent="0.5">
      <c r="F84" s="162" t="s">
        <v>69</v>
      </c>
      <c r="G84" s="876">
        <v>1</v>
      </c>
      <c r="H84" s="876"/>
      <c r="I84" s="182">
        <v>0</v>
      </c>
    </row>
    <row r="85" spans="6:9" x14ac:dyDescent="0.5">
      <c r="F85" s="160" t="s">
        <v>70</v>
      </c>
      <c r="G85" s="876">
        <v>1</v>
      </c>
      <c r="H85" s="876"/>
      <c r="I85" s="182">
        <v>1</v>
      </c>
    </row>
    <row r="86" spans="6:9" x14ac:dyDescent="0.5">
      <c r="F86" s="160" t="s">
        <v>71</v>
      </c>
      <c r="G86" s="876">
        <v>1</v>
      </c>
      <c r="H86" s="876"/>
      <c r="I86" s="182">
        <v>1</v>
      </c>
    </row>
    <row r="87" spans="6:9" x14ac:dyDescent="0.5">
      <c r="F87" s="160" t="s">
        <v>72</v>
      </c>
      <c r="G87" s="876">
        <v>1</v>
      </c>
      <c r="H87" s="876"/>
      <c r="I87" s="182">
        <v>1</v>
      </c>
    </row>
    <row r="88" spans="6:9" x14ac:dyDescent="0.5">
      <c r="F88" s="160" t="s">
        <v>207</v>
      </c>
      <c r="G88" s="876">
        <v>1</v>
      </c>
      <c r="H88" s="876"/>
      <c r="I88" s="182">
        <v>0</v>
      </c>
    </row>
    <row r="89" spans="6:9" x14ac:dyDescent="0.5">
      <c r="F89" s="160" t="s">
        <v>74</v>
      </c>
      <c r="G89" s="876">
        <v>2</v>
      </c>
      <c r="H89" s="876"/>
      <c r="I89" s="182">
        <v>2</v>
      </c>
    </row>
    <row r="90" spans="6:9" x14ac:dyDescent="0.5">
      <c r="F90" s="160" t="s">
        <v>75</v>
      </c>
      <c r="G90" s="876">
        <v>3</v>
      </c>
      <c r="H90" s="876"/>
      <c r="I90" s="182">
        <v>0</v>
      </c>
    </row>
    <row r="91" spans="6:9" x14ac:dyDescent="0.5">
      <c r="F91" s="160"/>
      <c r="G91" s="877">
        <v>16</v>
      </c>
      <c r="H91" s="877"/>
      <c r="I91" s="183">
        <v>9</v>
      </c>
    </row>
  </sheetData>
  <mergeCells count="41">
    <mergeCell ref="G91:H91"/>
    <mergeCell ref="G85:H85"/>
    <mergeCell ref="G86:H86"/>
    <mergeCell ref="G87:H87"/>
    <mergeCell ref="G88:H88"/>
    <mergeCell ref="G89:H89"/>
    <mergeCell ref="G90:H90"/>
    <mergeCell ref="G84:H84"/>
    <mergeCell ref="A60:A63"/>
    <mergeCell ref="C73:D73"/>
    <mergeCell ref="G73:I73"/>
    <mergeCell ref="E74:F74"/>
    <mergeCell ref="G74:I77"/>
    <mergeCell ref="C75:D75"/>
    <mergeCell ref="E75:F75"/>
    <mergeCell ref="C76:D76"/>
    <mergeCell ref="E76:F76"/>
    <mergeCell ref="C77:D77"/>
    <mergeCell ref="E77:F77"/>
    <mergeCell ref="G80:H80"/>
    <mergeCell ref="G81:H81"/>
    <mergeCell ref="G82:H82"/>
    <mergeCell ref="G83:H83"/>
    <mergeCell ref="A52:A59"/>
    <mergeCell ref="J3:J5"/>
    <mergeCell ref="D4:E4"/>
    <mergeCell ref="F4:G4"/>
    <mergeCell ref="H4:I4"/>
    <mergeCell ref="A6:A16"/>
    <mergeCell ref="A17:A20"/>
    <mergeCell ref="A21:A23"/>
    <mergeCell ref="A24:A25"/>
    <mergeCell ref="A26:A32"/>
    <mergeCell ref="A33:A44"/>
    <mergeCell ref="A45:A51"/>
    <mergeCell ref="A1:D1"/>
    <mergeCell ref="F2:I2"/>
    <mergeCell ref="A3:A5"/>
    <mergeCell ref="B3:B5"/>
    <mergeCell ref="C3:C5"/>
    <mergeCell ref="D3:I3"/>
  </mergeCells>
  <conditionalFormatting sqref="E1:E49 G3:G8 I3:I62 G10:G49 E51:E62 G51:G62">
    <cfRule type="cellIs" dxfId="1" priority="1" stopIfTrue="1" operator="equal">
      <formula>0</formula>
    </cfRule>
  </conditionalFormatting>
  <conditionalFormatting sqref="E64:F64 G64:G65 I64:I65 E65 E67:E72 I67:I72 G67:G73 G78:G79 I78:I80 E79:E65536 G81:G83 G85 G87:G65536 I91:I65536">
    <cfRule type="cellIs" dxfId="0" priority="5" stopIfTrue="1" operator="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GD  01-9-26</vt:lpstr>
      <vt:lpstr>GDB 2( 05-9-23)</vt:lpstr>
      <vt:lpstr>CHU NHIEM</vt:lpstr>
      <vt:lpstr>Lich ôn thi TN</vt:lpstr>
      <vt:lpstr>Thống kê môn- lớp</vt:lpstr>
      <vt:lpstr>BO TRI PHÒNG</vt:lpstr>
      <vt:lpstr>Thống kê môn- lớp (2)</vt:lpstr>
      <vt:lpstr>P.A XEP TKB (online)</vt:lpstr>
      <vt:lpstr>P.A XEP TKB</vt:lpstr>
      <vt:lpstr>GDĐP 10</vt:lpstr>
      <vt:lpstr>GDĐP 11</vt:lpstr>
      <vt:lpstr>GDĐP 12</vt:lpstr>
      <vt:lpstr>THONG KE SO TIET 23-24</vt:lpstr>
      <vt:lpstr>GDB 2( 15-01-24)</vt:lpstr>
      <vt:lpstr>'CHU NHIEM'!Print_Area</vt:lpstr>
      <vt:lpstr>'GD  01-9-26'!Print_Area</vt:lpstr>
      <vt:lpstr>'Thống kê môn- lớp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 LONG THOI</dc:creator>
  <cp:lastModifiedBy>MAI LONG THOI</cp:lastModifiedBy>
  <cp:lastPrinted>2026-09-09T01:25:55Z</cp:lastPrinted>
  <dcterms:created xsi:type="dcterms:W3CDTF">2026-08-14T01:54:56Z</dcterms:created>
  <dcterms:modified xsi:type="dcterms:W3CDTF">2026-09-09T01:28:41Z</dcterms:modified>
</cp:coreProperties>
</file>